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D:\Google Drive fisico\_Giorgi\MATERIALI\Motori Elettrici\"/>
    </mc:Choice>
  </mc:AlternateContent>
  <xr:revisionPtr revIDLastSave="0" documentId="13_ncr:1_{42455AEB-83AD-42A0-85B6-6387C3C8A15E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Foglio1" sheetId="1" r:id="rId1"/>
    <sheet name="aumento" sheetId="3" r:id="rId2"/>
    <sheet name="diminuzione" sheetId="4" r:id="rId3"/>
    <sheet name="slope" sheetId="5" r:id="rId4"/>
    <sheet name="Foglio2" sheetId="6" r:id="rId5"/>
    <sheet name="avvioAvvolto" sheetId="7" r:id="rId6"/>
  </sheets>
  <calcPr calcId="181029"/>
</workbook>
</file>

<file path=xl/calcChain.xml><?xml version="1.0" encoding="utf-8"?>
<calcChain xmlns="http://schemas.openxmlformats.org/spreadsheetml/2006/main">
  <c r="L8" i="7" l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7" i="7"/>
  <c r="V10" i="7" l="1"/>
  <c r="W10" i="7" s="1"/>
  <c r="V13" i="7"/>
  <c r="W13" i="7" s="1"/>
  <c r="V16" i="7"/>
  <c r="W16" i="7" s="1"/>
  <c r="V19" i="7"/>
  <c r="W19" i="7" s="1"/>
  <c r="AC15" i="7"/>
  <c r="AA18" i="7"/>
  <c r="AB15" i="7"/>
  <c r="AB16" i="7" s="1"/>
  <c r="Y15" i="7"/>
  <c r="AF9" i="7"/>
  <c r="AF10" i="7" s="1"/>
  <c r="AD12" i="7"/>
  <c r="AE12" i="7" s="1"/>
  <c r="Y6" i="7"/>
  <c r="Y9" i="7"/>
  <c r="Y12" i="7"/>
  <c r="Z18" i="7"/>
  <c r="Y18" i="7"/>
  <c r="X9" i="7"/>
  <c r="V9" i="7"/>
  <c r="W9" i="7" s="1"/>
  <c r="X18" i="7"/>
  <c r="X15" i="7"/>
  <c r="X12" i="7"/>
  <c r="V18" i="7"/>
  <c r="W18" i="7" s="1"/>
  <c r="V15" i="7"/>
  <c r="W15" i="7" s="1"/>
  <c r="X6" i="7"/>
  <c r="V12" i="7"/>
  <c r="W12" i="7" s="1"/>
  <c r="V6" i="7"/>
  <c r="W6" i="7"/>
  <c r="AB17" i="7" l="1"/>
  <c r="AC16" i="7"/>
  <c r="AF11" i="7"/>
  <c r="AG10" i="7"/>
  <c r="AG9" i="7"/>
  <c r="AD13" i="7"/>
  <c r="Z19" i="7"/>
  <c r="M7" i="7"/>
  <c r="K7" i="7"/>
  <c r="J7" i="7"/>
  <c r="I7" i="7"/>
  <c r="H7" i="7"/>
  <c r="G7" i="7"/>
  <c r="F6" i="7"/>
  <c r="F8" i="7" s="1"/>
  <c r="M8" i="7" s="1"/>
  <c r="Z20" i="7" l="1"/>
  <c r="AA19" i="7"/>
  <c r="AD14" i="7"/>
  <c r="AE13" i="7"/>
  <c r="AF12" i="7"/>
  <c r="AG11" i="7"/>
  <c r="AB18" i="7"/>
  <c r="AC17" i="7"/>
  <c r="G8" i="7"/>
  <c r="H8" i="7"/>
  <c r="K8" i="7"/>
  <c r="J8" i="7"/>
  <c r="I8" i="7"/>
  <c r="F9" i="7"/>
  <c r="M9" i="7" s="1"/>
  <c r="C9" i="5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6" i="6"/>
  <c r="B7" i="5"/>
  <c r="AF13" i="7" l="1"/>
  <c r="AG12" i="7"/>
  <c r="AB19" i="7"/>
  <c r="AC18" i="7"/>
  <c r="AD15" i="7"/>
  <c r="AE14" i="7"/>
  <c r="Z21" i="7"/>
  <c r="AA20" i="7"/>
  <c r="F10" i="7"/>
  <c r="M10" i="7" s="1"/>
  <c r="I9" i="7"/>
  <c r="J9" i="7"/>
  <c r="H9" i="7"/>
  <c r="G9" i="7"/>
  <c r="K9" i="7"/>
  <c r="B10" i="5"/>
  <c r="C10" i="5" s="1"/>
  <c r="AD16" i="7" l="1"/>
  <c r="AE15" i="7"/>
  <c r="Z22" i="7"/>
  <c r="AA21" i="7"/>
  <c r="AB20" i="7"/>
  <c r="AC20" i="7" s="1"/>
  <c r="AC19" i="7"/>
  <c r="AF14" i="7"/>
  <c r="AG14" i="7" s="1"/>
  <c r="AG13" i="7"/>
  <c r="J10" i="7"/>
  <c r="F11" i="7"/>
  <c r="M11" i="7" s="1"/>
  <c r="H10" i="7"/>
  <c r="G10" i="7"/>
  <c r="K10" i="7"/>
  <c r="I10" i="7"/>
  <c r="D9" i="5"/>
  <c r="B11" i="5"/>
  <c r="C11" i="5" s="1"/>
  <c r="K13" i="4"/>
  <c r="N13" i="4"/>
  <c r="O13" i="4" s="1"/>
  <c r="K14" i="4"/>
  <c r="K15" i="4" s="1"/>
  <c r="K16" i="4" s="1"/>
  <c r="K17" i="4" s="1"/>
  <c r="K20" i="4" s="1"/>
  <c r="K21" i="4" s="1"/>
  <c r="L21" i="4" s="1"/>
  <c r="N11" i="4"/>
  <c r="O11" i="4" s="1"/>
  <c r="K11" i="4"/>
  <c r="L11" i="4" s="1"/>
  <c r="O27" i="4" s="1"/>
  <c r="N7" i="4"/>
  <c r="O7" i="4" s="1"/>
  <c r="O22" i="4" s="1"/>
  <c r="K7" i="4"/>
  <c r="L7" i="4" s="1"/>
  <c r="I7" i="4"/>
  <c r="H7" i="4"/>
  <c r="G7" i="4"/>
  <c r="F6" i="4"/>
  <c r="F8" i="4" s="1"/>
  <c r="O33" i="3"/>
  <c r="O32" i="3"/>
  <c r="K14" i="3"/>
  <c r="O27" i="3"/>
  <c r="O28" i="3" s="1"/>
  <c r="O22" i="3"/>
  <c r="O23" i="3" s="1"/>
  <c r="N13" i="3"/>
  <c r="O13" i="3" s="1"/>
  <c r="Z23" i="7" l="1"/>
  <c r="AA23" i="7" s="1"/>
  <c r="AA22" i="7"/>
  <c r="AD17" i="7"/>
  <c r="AE17" i="7" s="1"/>
  <c r="AE16" i="7"/>
  <c r="K11" i="7"/>
  <c r="G11" i="7"/>
  <c r="J11" i="7"/>
  <c r="I11" i="7"/>
  <c r="F12" i="7"/>
  <c r="M12" i="7" s="1"/>
  <c r="H11" i="7"/>
  <c r="F9" i="5"/>
  <c r="G9" i="5" s="1"/>
  <c r="D10" i="5"/>
  <c r="F10" i="5" s="1"/>
  <c r="G10" i="5" s="1"/>
  <c r="B12" i="5"/>
  <c r="C12" i="5" s="1"/>
  <c r="L13" i="4"/>
  <c r="N14" i="4"/>
  <c r="N15" i="4" s="1"/>
  <c r="N16" i="4" s="1"/>
  <c r="N17" i="4" s="1"/>
  <c r="N18" i="4" s="1"/>
  <c r="L20" i="4"/>
  <c r="L17" i="4"/>
  <c r="L16" i="4"/>
  <c r="L15" i="4"/>
  <c r="K22" i="4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L36" i="4" s="1"/>
  <c r="O23" i="4"/>
  <c r="O32" i="4"/>
  <c r="O33" i="4"/>
  <c r="O28" i="4"/>
  <c r="I8" i="4"/>
  <c r="H8" i="4"/>
  <c r="G8" i="4"/>
  <c r="F9" i="4"/>
  <c r="N14" i="3"/>
  <c r="K28" i="3"/>
  <c r="L28" i="3"/>
  <c r="K29" i="3"/>
  <c r="K30" i="3" s="1"/>
  <c r="L29" i="3"/>
  <c r="K22" i="3"/>
  <c r="L22" i="3" s="1"/>
  <c r="L17" i="3"/>
  <c r="H12" i="7" l="1"/>
  <c r="J12" i="7"/>
  <c r="I12" i="7"/>
  <c r="F13" i="7"/>
  <c r="M13" i="7" s="1"/>
  <c r="G12" i="7"/>
  <c r="K12" i="7"/>
  <c r="D11" i="5"/>
  <c r="B13" i="5"/>
  <c r="C13" i="5" s="1"/>
  <c r="H10" i="5"/>
  <c r="H9" i="5"/>
  <c r="K39" i="4"/>
  <c r="O14" i="4"/>
  <c r="L14" i="4"/>
  <c r="F10" i="4"/>
  <c r="I9" i="4"/>
  <c r="H9" i="4"/>
  <c r="G9" i="4"/>
  <c r="L22" i="4"/>
  <c r="N15" i="3"/>
  <c r="O14" i="3"/>
  <c r="L30" i="3"/>
  <c r="K31" i="3"/>
  <c r="K23" i="3"/>
  <c r="K18" i="3"/>
  <c r="L18" i="3" s="1"/>
  <c r="K13" i="3"/>
  <c r="L13" i="3" s="1"/>
  <c r="O7" i="3"/>
  <c r="K7" i="3"/>
  <c r="L7" i="3" s="1"/>
  <c r="N7" i="3"/>
  <c r="K11" i="3"/>
  <c r="L11" i="3" s="1"/>
  <c r="N11" i="3"/>
  <c r="O11" i="3" s="1"/>
  <c r="I7" i="3"/>
  <c r="H7" i="3"/>
  <c r="G7" i="3"/>
  <c r="F6" i="3"/>
  <c r="F8" i="3" s="1"/>
  <c r="I8" i="3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7" i="1"/>
  <c r="K7" i="1"/>
  <c r="J7" i="1"/>
  <c r="I7" i="1"/>
  <c r="H7" i="1"/>
  <c r="G7" i="1"/>
  <c r="F6" i="1"/>
  <c r="F8" i="1" s="1"/>
  <c r="F14" i="7" l="1"/>
  <c r="M14" i="7" s="1"/>
  <c r="I13" i="7"/>
  <c r="H13" i="7"/>
  <c r="G13" i="7"/>
  <c r="K13" i="7"/>
  <c r="J13" i="7"/>
  <c r="F11" i="5"/>
  <c r="H11" i="5" s="1"/>
  <c r="D12" i="5"/>
  <c r="B14" i="5"/>
  <c r="I9" i="5"/>
  <c r="I10" i="5"/>
  <c r="K40" i="4"/>
  <c r="L39" i="4"/>
  <c r="O15" i="4"/>
  <c r="L23" i="4"/>
  <c r="F11" i="4"/>
  <c r="I10" i="4"/>
  <c r="H10" i="4"/>
  <c r="G10" i="4"/>
  <c r="N16" i="3"/>
  <c r="O15" i="3"/>
  <c r="K32" i="3"/>
  <c r="L31" i="3"/>
  <c r="K24" i="3"/>
  <c r="L23" i="3"/>
  <c r="K19" i="3"/>
  <c r="H8" i="3"/>
  <c r="F9" i="3"/>
  <c r="G8" i="3"/>
  <c r="G8" i="1"/>
  <c r="K8" i="1"/>
  <c r="H8" i="1"/>
  <c r="I8" i="1"/>
  <c r="J8" i="1"/>
  <c r="F9" i="1"/>
  <c r="J14" i="7" l="1"/>
  <c r="G14" i="7"/>
  <c r="K14" i="7"/>
  <c r="I14" i="7"/>
  <c r="F15" i="7"/>
  <c r="M15" i="7" s="1"/>
  <c r="H14" i="7"/>
  <c r="B15" i="5"/>
  <c r="C15" i="5" s="1"/>
  <c r="C14" i="5"/>
  <c r="F12" i="5"/>
  <c r="H12" i="5" s="1"/>
  <c r="G11" i="5"/>
  <c r="I11" i="5" s="1"/>
  <c r="L40" i="4"/>
  <c r="K41" i="4"/>
  <c r="O16" i="4"/>
  <c r="I11" i="4"/>
  <c r="G11" i="4"/>
  <c r="H11" i="4"/>
  <c r="F12" i="4"/>
  <c r="L24" i="4"/>
  <c r="L14" i="3"/>
  <c r="K15" i="3"/>
  <c r="L15" i="3" s="1"/>
  <c r="N17" i="3"/>
  <c r="O16" i="3"/>
  <c r="L32" i="3"/>
  <c r="K33" i="3"/>
  <c r="L33" i="3" s="1"/>
  <c r="L24" i="3"/>
  <c r="K25" i="3"/>
  <c r="L19" i="3"/>
  <c r="K20" i="3"/>
  <c r="H9" i="3"/>
  <c r="I9" i="3"/>
  <c r="G9" i="3"/>
  <c r="F10" i="3"/>
  <c r="J9" i="1"/>
  <c r="G9" i="1"/>
  <c r="K9" i="1"/>
  <c r="H9" i="1"/>
  <c r="I9" i="1"/>
  <c r="F10" i="1"/>
  <c r="K15" i="7" l="1"/>
  <c r="G15" i="7"/>
  <c r="J15" i="7"/>
  <c r="I15" i="7"/>
  <c r="F16" i="7"/>
  <c r="M16" i="7" s="1"/>
  <c r="H15" i="7"/>
  <c r="B16" i="5"/>
  <c r="C16" i="5" s="1"/>
  <c r="D15" i="5" s="1"/>
  <c r="G12" i="5"/>
  <c r="I12" i="5" s="1"/>
  <c r="D14" i="5"/>
  <c r="F14" i="5" s="1"/>
  <c r="G14" i="5" s="1"/>
  <c r="D13" i="5"/>
  <c r="L41" i="4"/>
  <c r="K42" i="4"/>
  <c r="O17" i="4"/>
  <c r="O18" i="4"/>
  <c r="L25" i="4"/>
  <c r="F13" i="4"/>
  <c r="I12" i="4"/>
  <c r="H12" i="4"/>
  <c r="G12" i="4"/>
  <c r="N18" i="3"/>
  <c r="O18" i="3" s="1"/>
  <c r="O17" i="3"/>
  <c r="K26" i="3"/>
  <c r="L25" i="3"/>
  <c r="K21" i="3"/>
  <c r="L21" i="3" s="1"/>
  <c r="L20" i="3"/>
  <c r="I10" i="3"/>
  <c r="H10" i="3"/>
  <c r="F11" i="3"/>
  <c r="G10" i="3"/>
  <c r="I10" i="1"/>
  <c r="J10" i="1"/>
  <c r="G10" i="1"/>
  <c r="K10" i="1"/>
  <c r="H10" i="1"/>
  <c r="F11" i="1"/>
  <c r="H16" i="7" l="1"/>
  <c r="I16" i="7"/>
  <c r="F17" i="7"/>
  <c r="M17" i="7" s="1"/>
  <c r="G16" i="7"/>
  <c r="K16" i="7"/>
  <c r="J16" i="7"/>
  <c r="B17" i="5"/>
  <c r="C17" i="5" s="1"/>
  <c r="D16" i="5" s="1"/>
  <c r="F15" i="5"/>
  <c r="G15" i="5" s="1"/>
  <c r="F13" i="5"/>
  <c r="H13" i="5" s="1"/>
  <c r="H14" i="5"/>
  <c r="L42" i="4"/>
  <c r="K43" i="4"/>
  <c r="L26" i="4"/>
  <c r="F14" i="4"/>
  <c r="H13" i="4"/>
  <c r="G13" i="4"/>
  <c r="I13" i="4"/>
  <c r="L26" i="3"/>
  <c r="K27" i="3"/>
  <c r="L27" i="3" s="1"/>
  <c r="I11" i="3"/>
  <c r="H11" i="3"/>
  <c r="F12" i="3"/>
  <c r="G11" i="3"/>
  <c r="H11" i="1"/>
  <c r="I11" i="1"/>
  <c r="J11" i="1"/>
  <c r="G11" i="1"/>
  <c r="K11" i="1"/>
  <c r="F12" i="1"/>
  <c r="F18" i="7" l="1"/>
  <c r="M18" i="7" s="1"/>
  <c r="I17" i="7"/>
  <c r="G17" i="7"/>
  <c r="K17" i="7"/>
  <c r="J17" i="7"/>
  <c r="H17" i="7"/>
  <c r="B18" i="5"/>
  <c r="C18" i="5" s="1"/>
  <c r="D17" i="5" s="1"/>
  <c r="F16" i="5"/>
  <c r="G16" i="5" s="1"/>
  <c r="G13" i="5"/>
  <c r="I13" i="5" s="1"/>
  <c r="I14" i="5"/>
  <c r="H15" i="5"/>
  <c r="L43" i="4"/>
  <c r="K44" i="4"/>
  <c r="L27" i="4"/>
  <c r="F15" i="4"/>
  <c r="H14" i="4"/>
  <c r="G14" i="4"/>
  <c r="I14" i="4"/>
  <c r="H12" i="3"/>
  <c r="I12" i="3"/>
  <c r="G12" i="3"/>
  <c r="F13" i="3"/>
  <c r="G12" i="1"/>
  <c r="K12" i="1"/>
  <c r="H12" i="1"/>
  <c r="I12" i="1"/>
  <c r="J12" i="1"/>
  <c r="F13" i="1"/>
  <c r="J18" i="7" l="1"/>
  <c r="K18" i="7"/>
  <c r="I18" i="7"/>
  <c r="F19" i="7"/>
  <c r="M19" i="7" s="1"/>
  <c r="H18" i="7"/>
  <c r="G18" i="7"/>
  <c r="B19" i="5"/>
  <c r="C19" i="5" s="1"/>
  <c r="D18" i="5" s="1"/>
  <c r="F18" i="5" s="1"/>
  <c r="G18" i="5" s="1"/>
  <c r="F17" i="5"/>
  <c r="G17" i="5" s="1"/>
  <c r="I15" i="5"/>
  <c r="H16" i="5"/>
  <c r="L44" i="4"/>
  <c r="K45" i="4"/>
  <c r="F16" i="4"/>
  <c r="I15" i="4"/>
  <c r="H15" i="4"/>
  <c r="G15" i="4"/>
  <c r="L28" i="4"/>
  <c r="H13" i="3"/>
  <c r="I13" i="3"/>
  <c r="G13" i="3"/>
  <c r="F14" i="3"/>
  <c r="J13" i="1"/>
  <c r="G13" i="1"/>
  <c r="K13" i="1"/>
  <c r="H13" i="1"/>
  <c r="I13" i="1"/>
  <c r="F14" i="1"/>
  <c r="K19" i="7" l="1"/>
  <c r="G19" i="7"/>
  <c r="I19" i="7"/>
  <c r="F20" i="7"/>
  <c r="M20" i="7" s="1"/>
  <c r="H19" i="7"/>
  <c r="J19" i="7"/>
  <c r="B20" i="5"/>
  <c r="C20" i="5" s="1"/>
  <c r="D19" i="5" s="1"/>
  <c r="I16" i="5"/>
  <c r="H18" i="5"/>
  <c r="H17" i="5"/>
  <c r="B21" i="5"/>
  <c r="C21" i="5" s="1"/>
  <c r="L45" i="4"/>
  <c r="K46" i="4"/>
  <c r="L29" i="4"/>
  <c r="F17" i="4"/>
  <c r="I16" i="4"/>
  <c r="H16" i="4"/>
  <c r="G16" i="4"/>
  <c r="I14" i="3"/>
  <c r="H14" i="3"/>
  <c r="F15" i="3"/>
  <c r="G14" i="3"/>
  <c r="I14" i="1"/>
  <c r="J14" i="1"/>
  <c r="G14" i="1"/>
  <c r="K14" i="1"/>
  <c r="H14" i="1"/>
  <c r="F15" i="1"/>
  <c r="H20" i="7" l="1"/>
  <c r="F21" i="7"/>
  <c r="M21" i="7" s="1"/>
  <c r="G20" i="7"/>
  <c r="K20" i="7"/>
  <c r="J20" i="7"/>
  <c r="I20" i="7"/>
  <c r="F19" i="5"/>
  <c r="G19" i="5" s="1"/>
  <c r="D20" i="5"/>
  <c r="I17" i="5"/>
  <c r="B22" i="5"/>
  <c r="C22" i="5" s="1"/>
  <c r="I18" i="5"/>
  <c r="L46" i="4"/>
  <c r="K47" i="4"/>
  <c r="L47" i="4" s="1"/>
  <c r="H17" i="4"/>
  <c r="G17" i="4"/>
  <c r="I17" i="4"/>
  <c r="F18" i="4"/>
  <c r="L30" i="4"/>
  <c r="I15" i="3"/>
  <c r="H15" i="3"/>
  <c r="G15" i="3"/>
  <c r="F16" i="3"/>
  <c r="H15" i="1"/>
  <c r="I15" i="1"/>
  <c r="J15" i="1"/>
  <c r="G15" i="1"/>
  <c r="K15" i="1"/>
  <c r="F16" i="1"/>
  <c r="F22" i="7" l="1"/>
  <c r="M22" i="7" s="1"/>
  <c r="I21" i="7"/>
  <c r="K21" i="7"/>
  <c r="J21" i="7"/>
  <c r="H21" i="7"/>
  <c r="G21" i="7"/>
  <c r="H19" i="5"/>
  <c r="F20" i="5"/>
  <c r="G20" i="5" s="1"/>
  <c r="D21" i="5"/>
  <c r="B23" i="5"/>
  <c r="C23" i="5" s="1"/>
  <c r="I19" i="5"/>
  <c r="L31" i="4"/>
  <c r="I18" i="4"/>
  <c r="H18" i="4"/>
  <c r="G18" i="4"/>
  <c r="F19" i="4"/>
  <c r="I16" i="3"/>
  <c r="H16" i="3"/>
  <c r="G16" i="3"/>
  <c r="F17" i="3"/>
  <c r="G16" i="1"/>
  <c r="K16" i="1"/>
  <c r="H16" i="1"/>
  <c r="I16" i="1"/>
  <c r="J16" i="1"/>
  <c r="F17" i="1"/>
  <c r="J22" i="7" l="1"/>
  <c r="I22" i="7"/>
  <c r="F23" i="7"/>
  <c r="M23" i="7" s="1"/>
  <c r="H22" i="7"/>
  <c r="G22" i="7"/>
  <c r="K22" i="7"/>
  <c r="H20" i="5"/>
  <c r="F21" i="5"/>
  <c r="G21" i="5" s="1"/>
  <c r="D22" i="5"/>
  <c r="F22" i="5" s="1"/>
  <c r="G22" i="5" s="1"/>
  <c r="I20" i="5"/>
  <c r="B24" i="5"/>
  <c r="C24" i="5" s="1"/>
  <c r="I19" i="4"/>
  <c r="H19" i="4"/>
  <c r="F20" i="4"/>
  <c r="G19" i="4"/>
  <c r="L32" i="4"/>
  <c r="H17" i="3"/>
  <c r="I17" i="3"/>
  <c r="F18" i="3"/>
  <c r="G17" i="3"/>
  <c r="J17" i="1"/>
  <c r="G17" i="1"/>
  <c r="K17" i="1"/>
  <c r="H17" i="1"/>
  <c r="I17" i="1"/>
  <c r="F18" i="1"/>
  <c r="K23" i="7" l="1"/>
  <c r="G23" i="7"/>
  <c r="F24" i="7"/>
  <c r="M24" i="7" s="1"/>
  <c r="H23" i="7"/>
  <c r="J23" i="7"/>
  <c r="I23" i="7"/>
  <c r="H21" i="5"/>
  <c r="D23" i="5"/>
  <c r="B25" i="5"/>
  <c r="C25" i="5" s="1"/>
  <c r="I21" i="5"/>
  <c r="L33" i="4"/>
  <c r="G20" i="4"/>
  <c r="H20" i="4"/>
  <c r="I20" i="4"/>
  <c r="F21" i="4"/>
  <c r="I18" i="3"/>
  <c r="H18" i="3"/>
  <c r="F19" i="3"/>
  <c r="G18" i="3"/>
  <c r="I18" i="1"/>
  <c r="J18" i="1"/>
  <c r="G18" i="1"/>
  <c r="H18" i="1"/>
  <c r="K18" i="1"/>
  <c r="F19" i="1"/>
  <c r="H24" i="7" l="1"/>
  <c r="K24" i="7"/>
  <c r="J24" i="7"/>
  <c r="I24" i="7"/>
  <c r="F25" i="7"/>
  <c r="M25" i="7" s="1"/>
  <c r="G24" i="7"/>
  <c r="F23" i="5"/>
  <c r="G23" i="5" s="1"/>
  <c r="D24" i="5"/>
  <c r="H22" i="5"/>
  <c r="B26" i="5"/>
  <c r="C26" i="5" s="1"/>
  <c r="F22" i="4"/>
  <c r="I21" i="4"/>
  <c r="H21" i="4"/>
  <c r="G21" i="4"/>
  <c r="L34" i="4"/>
  <c r="I19" i="3"/>
  <c r="H19" i="3"/>
  <c r="F20" i="3"/>
  <c r="G19" i="3"/>
  <c r="H19" i="1"/>
  <c r="I19" i="1"/>
  <c r="G19" i="1"/>
  <c r="K19" i="1"/>
  <c r="J19" i="1"/>
  <c r="F20" i="1"/>
  <c r="F26" i="7" l="1"/>
  <c r="M26" i="7" s="1"/>
  <c r="I25" i="7"/>
  <c r="J25" i="7"/>
  <c r="H25" i="7"/>
  <c r="G25" i="7"/>
  <c r="K25" i="7"/>
  <c r="F24" i="5"/>
  <c r="G24" i="5" s="1"/>
  <c r="D25" i="5"/>
  <c r="B27" i="5"/>
  <c r="C27" i="5" s="1"/>
  <c r="H23" i="5"/>
  <c r="I22" i="5"/>
  <c r="L35" i="4"/>
  <c r="H22" i="4"/>
  <c r="G22" i="4"/>
  <c r="I22" i="4"/>
  <c r="F23" i="4"/>
  <c r="I20" i="3"/>
  <c r="H20" i="3"/>
  <c r="G20" i="3"/>
  <c r="F21" i="3"/>
  <c r="G20" i="1"/>
  <c r="K20" i="1"/>
  <c r="H20" i="1"/>
  <c r="J20" i="1"/>
  <c r="I20" i="1"/>
  <c r="F21" i="1"/>
  <c r="J26" i="7" l="1"/>
  <c r="F27" i="7"/>
  <c r="M27" i="7" s="1"/>
  <c r="H26" i="7"/>
  <c r="G26" i="7"/>
  <c r="K26" i="7"/>
  <c r="I26" i="7"/>
  <c r="H24" i="5"/>
  <c r="F25" i="5"/>
  <c r="G25" i="5" s="1"/>
  <c r="D26" i="5"/>
  <c r="F26" i="5" s="1"/>
  <c r="G26" i="5" s="1"/>
  <c r="I24" i="5"/>
  <c r="I23" i="5"/>
  <c r="B28" i="5"/>
  <c r="C28" i="5" s="1"/>
  <c r="I23" i="4"/>
  <c r="H23" i="4"/>
  <c r="G23" i="4"/>
  <c r="F24" i="4"/>
  <c r="H21" i="3"/>
  <c r="I21" i="3"/>
  <c r="G21" i="3"/>
  <c r="F22" i="3"/>
  <c r="J21" i="1"/>
  <c r="G21" i="1"/>
  <c r="K21" i="1"/>
  <c r="I21" i="1"/>
  <c r="H21" i="1"/>
  <c r="F22" i="1"/>
  <c r="K27" i="7" l="1"/>
  <c r="G27" i="7"/>
  <c r="J27" i="7"/>
  <c r="I27" i="7"/>
  <c r="F28" i="7"/>
  <c r="M28" i="7" s="1"/>
  <c r="H27" i="7"/>
  <c r="D27" i="5"/>
  <c r="B29" i="5"/>
  <c r="C29" i="5" s="1"/>
  <c r="H25" i="5"/>
  <c r="I24" i="4"/>
  <c r="H24" i="4"/>
  <c r="G24" i="4"/>
  <c r="F25" i="4"/>
  <c r="I22" i="3"/>
  <c r="H22" i="3"/>
  <c r="F23" i="3"/>
  <c r="G22" i="3"/>
  <c r="I22" i="1"/>
  <c r="J22" i="1"/>
  <c r="H22" i="1"/>
  <c r="G22" i="1"/>
  <c r="K22" i="1"/>
  <c r="F23" i="1"/>
  <c r="H28" i="7" l="1"/>
  <c r="J28" i="7"/>
  <c r="I28" i="7"/>
  <c r="F29" i="7"/>
  <c r="M29" i="7" s="1"/>
  <c r="G28" i="7"/>
  <c r="K28" i="7"/>
  <c r="F27" i="5"/>
  <c r="H27" i="5" s="1"/>
  <c r="D28" i="5"/>
  <c r="H26" i="5"/>
  <c r="I25" i="5"/>
  <c r="B30" i="5"/>
  <c r="C30" i="5" s="1"/>
  <c r="F26" i="4"/>
  <c r="I25" i="4"/>
  <c r="H25" i="4"/>
  <c r="G25" i="4"/>
  <c r="I23" i="3"/>
  <c r="H23" i="3"/>
  <c r="F24" i="3"/>
  <c r="G23" i="3"/>
  <c r="H23" i="1"/>
  <c r="I23" i="1"/>
  <c r="G23" i="1"/>
  <c r="K23" i="1"/>
  <c r="J23" i="1"/>
  <c r="F24" i="1"/>
  <c r="F30" i="7" l="1"/>
  <c r="M30" i="7" s="1"/>
  <c r="I29" i="7"/>
  <c r="H29" i="7"/>
  <c r="G29" i="7"/>
  <c r="K29" i="7"/>
  <c r="J29" i="7"/>
  <c r="G27" i="5"/>
  <c r="F28" i="5"/>
  <c r="G28" i="5" s="1"/>
  <c r="D29" i="5"/>
  <c r="B31" i="5"/>
  <c r="C31" i="5" s="1"/>
  <c r="I26" i="5"/>
  <c r="I27" i="5"/>
  <c r="F27" i="4"/>
  <c r="G26" i="4"/>
  <c r="I26" i="4"/>
  <c r="H26" i="4"/>
  <c r="I24" i="3"/>
  <c r="H24" i="3"/>
  <c r="G24" i="3"/>
  <c r="F25" i="3"/>
  <c r="G24" i="1"/>
  <c r="K24" i="1"/>
  <c r="H24" i="1"/>
  <c r="J24" i="1"/>
  <c r="I24" i="1"/>
  <c r="F25" i="1"/>
  <c r="J30" i="7" l="1"/>
  <c r="G30" i="7"/>
  <c r="K30" i="7"/>
  <c r="I30" i="7"/>
  <c r="F31" i="7"/>
  <c r="M31" i="7" s="1"/>
  <c r="H30" i="7"/>
  <c r="H28" i="5"/>
  <c r="F29" i="5"/>
  <c r="G29" i="5" s="1"/>
  <c r="D30" i="5"/>
  <c r="F30" i="5" s="1"/>
  <c r="G30" i="5" s="1"/>
  <c r="I28" i="5"/>
  <c r="B32" i="5"/>
  <c r="C32" i="5" s="1"/>
  <c r="H27" i="4"/>
  <c r="G27" i="4"/>
  <c r="F28" i="4"/>
  <c r="I27" i="4"/>
  <c r="H25" i="3"/>
  <c r="I25" i="3"/>
  <c r="G25" i="3"/>
  <c r="F26" i="3"/>
  <c r="J25" i="1"/>
  <c r="G25" i="1"/>
  <c r="K25" i="1"/>
  <c r="I25" i="1"/>
  <c r="H25" i="1"/>
  <c r="F26" i="1"/>
  <c r="K31" i="7" l="1"/>
  <c r="G31" i="7"/>
  <c r="J31" i="7"/>
  <c r="I31" i="7"/>
  <c r="F32" i="7"/>
  <c r="M32" i="7" s="1"/>
  <c r="H31" i="7"/>
  <c r="H29" i="5"/>
  <c r="D31" i="5"/>
  <c r="I29" i="5"/>
  <c r="B33" i="5"/>
  <c r="C33" i="5" s="1"/>
  <c r="I28" i="4"/>
  <c r="H28" i="4"/>
  <c r="G28" i="4"/>
  <c r="F29" i="4"/>
  <c r="I26" i="3"/>
  <c r="H26" i="3"/>
  <c r="F27" i="3"/>
  <c r="G26" i="3"/>
  <c r="I26" i="1"/>
  <c r="J26" i="1"/>
  <c r="H26" i="1"/>
  <c r="G26" i="1"/>
  <c r="K26" i="1"/>
  <c r="F27" i="1"/>
  <c r="H32" i="7" l="1"/>
  <c r="I32" i="7"/>
  <c r="F33" i="7"/>
  <c r="M33" i="7" s="1"/>
  <c r="G32" i="7"/>
  <c r="K32" i="7"/>
  <c r="J32" i="7"/>
  <c r="F31" i="5"/>
  <c r="G31" i="5" s="1"/>
  <c r="D32" i="5"/>
  <c r="H30" i="5"/>
  <c r="B34" i="5"/>
  <c r="C34" i="5" s="1"/>
  <c r="I29" i="4"/>
  <c r="H29" i="4"/>
  <c r="F30" i="4"/>
  <c r="G29" i="4"/>
  <c r="I27" i="3"/>
  <c r="H27" i="3"/>
  <c r="G27" i="3"/>
  <c r="F28" i="3"/>
  <c r="H27" i="1"/>
  <c r="I27" i="1"/>
  <c r="G27" i="1"/>
  <c r="K27" i="1"/>
  <c r="J27" i="1"/>
  <c r="F28" i="1"/>
  <c r="F34" i="7" l="1"/>
  <c r="M34" i="7" s="1"/>
  <c r="I33" i="7"/>
  <c r="G33" i="7"/>
  <c r="K33" i="7"/>
  <c r="J33" i="7"/>
  <c r="H33" i="7"/>
  <c r="F32" i="5"/>
  <c r="G32" i="5" s="1"/>
  <c r="D33" i="5"/>
  <c r="H31" i="5"/>
  <c r="B35" i="5"/>
  <c r="C35" i="5" s="1"/>
  <c r="I30" i="5"/>
  <c r="F31" i="4"/>
  <c r="H30" i="4"/>
  <c r="G30" i="4"/>
  <c r="I30" i="4"/>
  <c r="I28" i="3"/>
  <c r="H28" i="3"/>
  <c r="G28" i="3"/>
  <c r="F29" i="3"/>
  <c r="G28" i="1"/>
  <c r="K28" i="1"/>
  <c r="H28" i="1"/>
  <c r="J28" i="1"/>
  <c r="I28" i="1"/>
  <c r="F29" i="1"/>
  <c r="J34" i="7" l="1"/>
  <c r="K34" i="7"/>
  <c r="I34" i="7"/>
  <c r="F35" i="7"/>
  <c r="M35" i="7" s="1"/>
  <c r="H34" i="7"/>
  <c r="G34" i="7"/>
  <c r="H32" i="5"/>
  <c r="F33" i="5"/>
  <c r="G33" i="5" s="1"/>
  <c r="D34" i="5"/>
  <c r="F34" i="5" s="1"/>
  <c r="G34" i="5" s="1"/>
  <c r="B36" i="5"/>
  <c r="C36" i="5" s="1"/>
  <c r="I31" i="5"/>
  <c r="I32" i="5"/>
  <c r="F32" i="4"/>
  <c r="I31" i="4"/>
  <c r="H31" i="4"/>
  <c r="G31" i="4"/>
  <c r="H29" i="3"/>
  <c r="I29" i="3"/>
  <c r="G29" i="3"/>
  <c r="F30" i="3"/>
  <c r="J29" i="1"/>
  <c r="G29" i="1"/>
  <c r="K29" i="1"/>
  <c r="I29" i="1"/>
  <c r="H29" i="1"/>
  <c r="F30" i="1"/>
  <c r="K35" i="7" l="1"/>
  <c r="G35" i="7"/>
  <c r="I35" i="7"/>
  <c r="F36" i="7"/>
  <c r="M36" i="7" s="1"/>
  <c r="H35" i="7"/>
  <c r="J35" i="7"/>
  <c r="H33" i="5"/>
  <c r="D35" i="5"/>
  <c r="I33" i="5"/>
  <c r="B37" i="5"/>
  <c r="C37" i="5" s="1"/>
  <c r="H32" i="4"/>
  <c r="G32" i="4"/>
  <c r="F33" i="4"/>
  <c r="I32" i="4"/>
  <c r="I30" i="3"/>
  <c r="H30" i="3"/>
  <c r="F31" i="3"/>
  <c r="G30" i="3"/>
  <c r="I30" i="1"/>
  <c r="J30" i="1"/>
  <c r="H30" i="1"/>
  <c r="G30" i="1"/>
  <c r="K30" i="1"/>
  <c r="F31" i="1"/>
  <c r="H36" i="7" l="1"/>
  <c r="F37" i="7"/>
  <c r="M37" i="7" s="1"/>
  <c r="G36" i="7"/>
  <c r="K36" i="7"/>
  <c r="J36" i="7"/>
  <c r="I36" i="7"/>
  <c r="F35" i="5"/>
  <c r="G35" i="5" s="1"/>
  <c r="D36" i="5"/>
  <c r="H34" i="5"/>
  <c r="B38" i="5"/>
  <c r="C38" i="5" s="1"/>
  <c r="I33" i="4"/>
  <c r="H33" i="4"/>
  <c r="G33" i="4"/>
  <c r="F34" i="4"/>
  <c r="I31" i="3"/>
  <c r="H31" i="3"/>
  <c r="F32" i="3"/>
  <c r="G31" i="3"/>
  <c r="H31" i="1"/>
  <c r="I31" i="1"/>
  <c r="G31" i="1"/>
  <c r="K31" i="1"/>
  <c r="J31" i="1"/>
  <c r="F32" i="1"/>
  <c r="F38" i="7" l="1"/>
  <c r="M38" i="7" s="1"/>
  <c r="I37" i="7"/>
  <c r="K37" i="7"/>
  <c r="J37" i="7"/>
  <c r="H37" i="7"/>
  <c r="G37" i="7"/>
  <c r="F36" i="5"/>
  <c r="H36" i="5" s="1"/>
  <c r="D37" i="5"/>
  <c r="I34" i="5"/>
  <c r="H35" i="5"/>
  <c r="B39" i="5"/>
  <c r="C39" i="5" s="1"/>
  <c r="F35" i="4"/>
  <c r="I34" i="4"/>
  <c r="H34" i="4"/>
  <c r="G34" i="4"/>
  <c r="I32" i="3"/>
  <c r="H32" i="3"/>
  <c r="F33" i="3"/>
  <c r="G32" i="3"/>
  <c r="G32" i="1"/>
  <c r="K32" i="1"/>
  <c r="H32" i="1"/>
  <c r="J32" i="1"/>
  <c r="I32" i="1"/>
  <c r="F33" i="1"/>
  <c r="J38" i="7" l="1"/>
  <c r="I38" i="7"/>
  <c r="F39" i="7"/>
  <c r="M39" i="7" s="1"/>
  <c r="H38" i="7"/>
  <c r="G38" i="7"/>
  <c r="K38" i="7"/>
  <c r="G36" i="5"/>
  <c r="I36" i="5" s="1"/>
  <c r="F37" i="5"/>
  <c r="G37" i="5" s="1"/>
  <c r="D38" i="5"/>
  <c r="F38" i="5" s="1"/>
  <c r="G38" i="5" s="1"/>
  <c r="I35" i="5"/>
  <c r="B40" i="5"/>
  <c r="C40" i="5" s="1"/>
  <c r="G35" i="4"/>
  <c r="I35" i="4"/>
  <c r="H35" i="4"/>
  <c r="F36" i="4"/>
  <c r="H33" i="3"/>
  <c r="I33" i="3"/>
  <c r="G33" i="3"/>
  <c r="F34" i="3"/>
  <c r="J33" i="1"/>
  <c r="G33" i="1"/>
  <c r="K33" i="1"/>
  <c r="I33" i="1"/>
  <c r="H33" i="1"/>
  <c r="F34" i="1"/>
  <c r="K39" i="7" l="1"/>
  <c r="G39" i="7"/>
  <c r="F40" i="7"/>
  <c r="M40" i="7" s="1"/>
  <c r="H39" i="7"/>
  <c r="J39" i="7"/>
  <c r="I39" i="7"/>
  <c r="H37" i="5"/>
  <c r="D39" i="5"/>
  <c r="B41" i="5"/>
  <c r="C41" i="5" s="1"/>
  <c r="I37" i="5"/>
  <c r="F37" i="4"/>
  <c r="I36" i="4"/>
  <c r="H36" i="4"/>
  <c r="G36" i="4"/>
  <c r="I34" i="3"/>
  <c r="H34" i="3"/>
  <c r="G34" i="3"/>
  <c r="F35" i="3"/>
  <c r="I34" i="1"/>
  <c r="J34" i="1"/>
  <c r="H34" i="1"/>
  <c r="K34" i="1"/>
  <c r="G34" i="1"/>
  <c r="F35" i="1"/>
  <c r="H40" i="7" l="1"/>
  <c r="K40" i="7"/>
  <c r="J40" i="7"/>
  <c r="I40" i="7"/>
  <c r="F41" i="7"/>
  <c r="M41" i="7" s="1"/>
  <c r="G40" i="7"/>
  <c r="F39" i="5"/>
  <c r="G39" i="5" s="1"/>
  <c r="D40" i="5"/>
  <c r="H38" i="5"/>
  <c r="B42" i="5"/>
  <c r="C42" i="5" s="1"/>
  <c r="F38" i="4"/>
  <c r="I37" i="4"/>
  <c r="H37" i="4"/>
  <c r="G37" i="4"/>
  <c r="I35" i="3"/>
  <c r="H35" i="3"/>
  <c r="F36" i="3"/>
  <c r="G35" i="3"/>
  <c r="H35" i="1"/>
  <c r="I35" i="1"/>
  <c r="G35" i="1"/>
  <c r="K35" i="1"/>
  <c r="J35" i="1"/>
  <c r="F36" i="1"/>
  <c r="F42" i="7" l="1"/>
  <c r="M42" i="7" s="1"/>
  <c r="I41" i="7"/>
  <c r="J41" i="7"/>
  <c r="H41" i="7"/>
  <c r="G41" i="7"/>
  <c r="K41" i="7"/>
  <c r="F40" i="5"/>
  <c r="G40" i="5" s="1"/>
  <c r="D41" i="5"/>
  <c r="H39" i="5"/>
  <c r="B43" i="5"/>
  <c r="C43" i="5" s="1"/>
  <c r="I38" i="5"/>
  <c r="F39" i="4"/>
  <c r="I38" i="4"/>
  <c r="H38" i="4"/>
  <c r="G38" i="4"/>
  <c r="I36" i="3"/>
  <c r="H36" i="3"/>
  <c r="F37" i="3"/>
  <c r="G36" i="3"/>
  <c r="G36" i="1"/>
  <c r="K36" i="1"/>
  <c r="H36" i="1"/>
  <c r="J36" i="1"/>
  <c r="I36" i="1"/>
  <c r="F37" i="1"/>
  <c r="J42" i="7" l="1"/>
  <c r="F43" i="7"/>
  <c r="M43" i="7" s="1"/>
  <c r="H42" i="7"/>
  <c r="G42" i="7"/>
  <c r="K42" i="7"/>
  <c r="I42" i="7"/>
  <c r="F41" i="5"/>
  <c r="G41" i="5" s="1"/>
  <c r="D42" i="5"/>
  <c r="F42" i="5" s="1"/>
  <c r="G42" i="5" s="1"/>
  <c r="H40" i="5"/>
  <c r="B44" i="5"/>
  <c r="C44" i="5" s="1"/>
  <c r="I39" i="5"/>
  <c r="G39" i="4"/>
  <c r="I39" i="4"/>
  <c r="H39" i="4"/>
  <c r="F40" i="4"/>
  <c r="H37" i="3"/>
  <c r="I37" i="3"/>
  <c r="G37" i="3"/>
  <c r="F38" i="3"/>
  <c r="J37" i="1"/>
  <c r="G37" i="1"/>
  <c r="K37" i="1"/>
  <c r="I37" i="1"/>
  <c r="H37" i="1"/>
  <c r="F38" i="1"/>
  <c r="K43" i="7" l="1"/>
  <c r="G43" i="7"/>
  <c r="J43" i="7"/>
  <c r="I43" i="7"/>
  <c r="F44" i="7"/>
  <c r="M44" i="7" s="1"/>
  <c r="H43" i="7"/>
  <c r="H41" i="5"/>
  <c r="D43" i="5"/>
  <c r="I41" i="5"/>
  <c r="H42" i="5"/>
  <c r="B45" i="5"/>
  <c r="C45" i="5" s="1"/>
  <c r="I40" i="5"/>
  <c r="F41" i="4"/>
  <c r="I40" i="4"/>
  <c r="H40" i="4"/>
  <c r="G40" i="4"/>
  <c r="I38" i="3"/>
  <c r="H38" i="3"/>
  <c r="G38" i="3"/>
  <c r="F39" i="3"/>
  <c r="I38" i="1"/>
  <c r="J38" i="1"/>
  <c r="H38" i="1"/>
  <c r="G38" i="1"/>
  <c r="K38" i="1"/>
  <c r="F39" i="1"/>
  <c r="H44" i="7" l="1"/>
  <c r="J44" i="7"/>
  <c r="I44" i="7"/>
  <c r="F45" i="7"/>
  <c r="M45" i="7" s="1"/>
  <c r="G44" i="7"/>
  <c r="K44" i="7"/>
  <c r="F43" i="5"/>
  <c r="G43" i="5" s="1"/>
  <c r="D44" i="5"/>
  <c r="B46" i="5"/>
  <c r="C46" i="5" s="1"/>
  <c r="I42" i="5"/>
  <c r="F42" i="4"/>
  <c r="I41" i="4"/>
  <c r="H41" i="4"/>
  <c r="G41" i="4"/>
  <c r="I39" i="3"/>
  <c r="H39" i="3"/>
  <c r="F40" i="3"/>
  <c r="G39" i="3"/>
  <c r="H39" i="1"/>
  <c r="I39" i="1"/>
  <c r="G39" i="1"/>
  <c r="K39" i="1"/>
  <c r="J39" i="1"/>
  <c r="F40" i="1"/>
  <c r="F46" i="7" l="1"/>
  <c r="M46" i="7" s="1"/>
  <c r="I45" i="7"/>
  <c r="H45" i="7"/>
  <c r="G45" i="7"/>
  <c r="K45" i="7"/>
  <c r="J45" i="7"/>
  <c r="H43" i="5"/>
  <c r="F44" i="5"/>
  <c r="G44" i="5" s="1"/>
  <c r="D45" i="5"/>
  <c r="I43" i="5"/>
  <c r="B47" i="5"/>
  <c r="C47" i="5" s="1"/>
  <c r="F43" i="4"/>
  <c r="I42" i="4"/>
  <c r="H42" i="4"/>
  <c r="G42" i="4"/>
  <c r="I40" i="3"/>
  <c r="H40" i="3"/>
  <c r="G40" i="3"/>
  <c r="F41" i="3"/>
  <c r="G40" i="1"/>
  <c r="K40" i="1"/>
  <c r="H40" i="1"/>
  <c r="J40" i="1"/>
  <c r="I40" i="1"/>
  <c r="F41" i="1"/>
  <c r="J46" i="7" l="1"/>
  <c r="G46" i="7"/>
  <c r="K46" i="7"/>
  <c r="I46" i="7"/>
  <c r="F47" i="7"/>
  <c r="M47" i="7" s="1"/>
  <c r="H46" i="7"/>
  <c r="H44" i="5"/>
  <c r="F45" i="5"/>
  <c r="G45" i="5" s="1"/>
  <c r="D46" i="5"/>
  <c r="F46" i="5" s="1"/>
  <c r="G46" i="5" s="1"/>
  <c r="I44" i="5"/>
  <c r="B48" i="5"/>
  <c r="C48" i="5" s="1"/>
  <c r="G43" i="4"/>
  <c r="H43" i="4"/>
  <c r="I43" i="4"/>
  <c r="F44" i="4"/>
  <c r="H41" i="3"/>
  <c r="I41" i="3"/>
  <c r="G41" i="3"/>
  <c r="F42" i="3"/>
  <c r="J41" i="1"/>
  <c r="G41" i="1"/>
  <c r="K41" i="1"/>
  <c r="I41" i="1"/>
  <c r="H41" i="1"/>
  <c r="F42" i="1"/>
  <c r="K47" i="7" l="1"/>
  <c r="G47" i="7"/>
  <c r="J47" i="7"/>
  <c r="I47" i="7"/>
  <c r="F48" i="7"/>
  <c r="M48" i="7" s="1"/>
  <c r="H47" i="7"/>
  <c r="H45" i="5"/>
  <c r="D47" i="5"/>
  <c r="I45" i="5"/>
  <c r="B49" i="5"/>
  <c r="C49" i="5" s="1"/>
  <c r="F45" i="4"/>
  <c r="I44" i="4"/>
  <c r="H44" i="4"/>
  <c r="G44" i="4"/>
  <c r="I42" i="3"/>
  <c r="H42" i="3"/>
  <c r="G42" i="3"/>
  <c r="F43" i="3"/>
  <c r="I42" i="1"/>
  <c r="J42" i="1"/>
  <c r="H42" i="1"/>
  <c r="G42" i="1"/>
  <c r="K42" i="1"/>
  <c r="F43" i="1"/>
  <c r="H48" i="7" l="1"/>
  <c r="I48" i="7"/>
  <c r="F49" i="7"/>
  <c r="M49" i="7" s="1"/>
  <c r="G48" i="7"/>
  <c r="K48" i="7"/>
  <c r="J48" i="7"/>
  <c r="F47" i="5"/>
  <c r="G47" i="5" s="1"/>
  <c r="D48" i="5"/>
  <c r="B50" i="5"/>
  <c r="C50" i="5" s="1"/>
  <c r="H46" i="5"/>
  <c r="F46" i="4"/>
  <c r="I45" i="4"/>
  <c r="H45" i="4"/>
  <c r="G45" i="4"/>
  <c r="I43" i="3"/>
  <c r="H43" i="3"/>
  <c r="F44" i="3"/>
  <c r="G43" i="3"/>
  <c r="H43" i="1"/>
  <c r="I43" i="1"/>
  <c r="G43" i="1"/>
  <c r="K43" i="1"/>
  <c r="J43" i="1"/>
  <c r="F44" i="1"/>
  <c r="F50" i="7" l="1"/>
  <c r="M50" i="7" s="1"/>
  <c r="I49" i="7"/>
  <c r="G49" i="7"/>
  <c r="K49" i="7"/>
  <c r="J49" i="7"/>
  <c r="H49" i="7"/>
  <c r="F48" i="5"/>
  <c r="G48" i="5" s="1"/>
  <c r="D49" i="5"/>
  <c r="H47" i="5"/>
  <c r="I46" i="5"/>
  <c r="B51" i="5"/>
  <c r="C51" i="5" s="1"/>
  <c r="F47" i="4"/>
  <c r="I46" i="4"/>
  <c r="H46" i="4"/>
  <c r="G46" i="4"/>
  <c r="I44" i="3"/>
  <c r="H44" i="3"/>
  <c r="F45" i="3"/>
  <c r="G44" i="3"/>
  <c r="G44" i="1"/>
  <c r="K44" i="1"/>
  <c r="H44" i="1"/>
  <c r="J44" i="1"/>
  <c r="I44" i="1"/>
  <c r="F45" i="1"/>
  <c r="J50" i="7" l="1"/>
  <c r="K50" i="7"/>
  <c r="I50" i="7"/>
  <c r="F51" i="7"/>
  <c r="M51" i="7" s="1"/>
  <c r="H50" i="7"/>
  <c r="G50" i="7"/>
  <c r="H48" i="5"/>
  <c r="F49" i="5"/>
  <c r="G49" i="5" s="1"/>
  <c r="I49" i="5" s="1"/>
  <c r="D50" i="5"/>
  <c r="F50" i="5" s="1"/>
  <c r="G50" i="5" s="1"/>
  <c r="B52" i="5"/>
  <c r="C52" i="5" s="1"/>
  <c r="I48" i="5"/>
  <c r="I47" i="5"/>
  <c r="G47" i="4"/>
  <c r="I47" i="4"/>
  <c r="H47" i="4"/>
  <c r="F48" i="4"/>
  <c r="H45" i="3"/>
  <c r="I45" i="3"/>
  <c r="G45" i="3"/>
  <c r="F46" i="3"/>
  <c r="J45" i="1"/>
  <c r="G45" i="1"/>
  <c r="K45" i="1"/>
  <c r="I45" i="1"/>
  <c r="H45" i="1"/>
  <c r="F46" i="1"/>
  <c r="K51" i="7" l="1"/>
  <c r="G51" i="7"/>
  <c r="I51" i="7"/>
  <c r="F52" i="7"/>
  <c r="M52" i="7" s="1"/>
  <c r="H51" i="7"/>
  <c r="J51" i="7"/>
  <c r="H49" i="5"/>
  <c r="D51" i="5"/>
  <c r="B53" i="5"/>
  <c r="C53" i="5" s="1"/>
  <c r="H50" i="5"/>
  <c r="F49" i="4"/>
  <c r="I48" i="4"/>
  <c r="H48" i="4"/>
  <c r="G48" i="4"/>
  <c r="I46" i="3"/>
  <c r="H46" i="3"/>
  <c r="G46" i="3"/>
  <c r="F47" i="3"/>
  <c r="I46" i="1"/>
  <c r="J46" i="1"/>
  <c r="H46" i="1"/>
  <c r="K46" i="1"/>
  <c r="G46" i="1"/>
  <c r="F47" i="1"/>
  <c r="H52" i="7" l="1"/>
  <c r="F53" i="7"/>
  <c r="M53" i="7" s="1"/>
  <c r="G52" i="7"/>
  <c r="K52" i="7"/>
  <c r="J52" i="7"/>
  <c r="I52" i="7"/>
  <c r="F51" i="5"/>
  <c r="G51" i="5" s="1"/>
  <c r="D52" i="5"/>
  <c r="B54" i="5"/>
  <c r="C54" i="5" s="1"/>
  <c r="I50" i="5"/>
  <c r="F50" i="4"/>
  <c r="I49" i="4"/>
  <c r="H49" i="4"/>
  <c r="G49" i="4"/>
  <c r="I47" i="3"/>
  <c r="H47" i="3"/>
  <c r="F48" i="3"/>
  <c r="G47" i="3"/>
  <c r="H47" i="1"/>
  <c r="I47" i="1"/>
  <c r="G47" i="1"/>
  <c r="K47" i="1"/>
  <c r="J47" i="1"/>
  <c r="F48" i="1"/>
  <c r="F54" i="7" l="1"/>
  <c r="M54" i="7" s="1"/>
  <c r="I53" i="7"/>
  <c r="K53" i="7"/>
  <c r="J53" i="7"/>
  <c r="H53" i="7"/>
  <c r="G53" i="7"/>
  <c r="F52" i="5"/>
  <c r="G52" i="5" s="1"/>
  <c r="I52" i="5" s="1"/>
  <c r="D53" i="5"/>
  <c r="H51" i="5"/>
  <c r="B55" i="5"/>
  <c r="C55" i="5" s="1"/>
  <c r="F51" i="4"/>
  <c r="I50" i="4"/>
  <c r="H50" i="4"/>
  <c r="G50" i="4"/>
  <c r="I48" i="3"/>
  <c r="H48" i="3"/>
  <c r="F49" i="3"/>
  <c r="G48" i="3"/>
  <c r="G48" i="1"/>
  <c r="K48" i="1"/>
  <c r="H48" i="1"/>
  <c r="J48" i="1"/>
  <c r="I48" i="1"/>
  <c r="F49" i="1"/>
  <c r="J54" i="7" l="1"/>
  <c r="I54" i="7"/>
  <c r="F55" i="7"/>
  <c r="M55" i="7" s="1"/>
  <c r="H54" i="7"/>
  <c r="G54" i="7"/>
  <c r="K54" i="7"/>
  <c r="H52" i="5"/>
  <c r="F53" i="5"/>
  <c r="G53" i="5" s="1"/>
  <c r="D54" i="5"/>
  <c r="F54" i="5" s="1"/>
  <c r="G54" i="5" s="1"/>
  <c r="B56" i="5"/>
  <c r="C56" i="5" s="1"/>
  <c r="I51" i="5"/>
  <c r="G51" i="4"/>
  <c r="I51" i="4"/>
  <c r="H51" i="4"/>
  <c r="F52" i="4"/>
  <c r="H49" i="3"/>
  <c r="I49" i="3"/>
  <c r="G49" i="3"/>
  <c r="F50" i="3"/>
  <c r="J49" i="1"/>
  <c r="G49" i="1"/>
  <c r="K49" i="1"/>
  <c r="I49" i="1"/>
  <c r="H49" i="1"/>
  <c r="F50" i="1"/>
  <c r="K55" i="7" l="1"/>
  <c r="G55" i="7"/>
  <c r="F56" i="7"/>
  <c r="M56" i="7" s="1"/>
  <c r="H55" i="7"/>
  <c r="J55" i="7"/>
  <c r="I55" i="7"/>
  <c r="H53" i="5"/>
  <c r="D55" i="5"/>
  <c r="B57" i="5"/>
  <c r="C57" i="5" s="1"/>
  <c r="I54" i="5"/>
  <c r="H54" i="5"/>
  <c r="I53" i="5"/>
  <c r="F53" i="4"/>
  <c r="I52" i="4"/>
  <c r="H52" i="4"/>
  <c r="G52" i="4"/>
  <c r="I50" i="3"/>
  <c r="H50" i="3"/>
  <c r="G50" i="3"/>
  <c r="F51" i="3"/>
  <c r="I50" i="1"/>
  <c r="J50" i="1"/>
  <c r="H50" i="1"/>
  <c r="K50" i="1"/>
  <c r="G50" i="1"/>
  <c r="F51" i="1"/>
  <c r="H56" i="7" l="1"/>
  <c r="K56" i="7"/>
  <c r="J56" i="7"/>
  <c r="I56" i="7"/>
  <c r="G56" i="7"/>
  <c r="F57" i="7"/>
  <c r="M57" i="7" s="1"/>
  <c r="F55" i="5"/>
  <c r="G55" i="5" s="1"/>
  <c r="I55" i="5" s="1"/>
  <c r="D56" i="5"/>
  <c r="B58" i="5"/>
  <c r="C58" i="5" s="1"/>
  <c r="F54" i="4"/>
  <c r="I53" i="4"/>
  <c r="H53" i="4"/>
  <c r="G53" i="4"/>
  <c r="I51" i="3"/>
  <c r="H51" i="3"/>
  <c r="F52" i="3"/>
  <c r="G51" i="3"/>
  <c r="H51" i="1"/>
  <c r="I51" i="1"/>
  <c r="G51" i="1"/>
  <c r="K51" i="1"/>
  <c r="J51" i="1"/>
  <c r="F52" i="1"/>
  <c r="F58" i="7" l="1"/>
  <c r="M58" i="7" s="1"/>
  <c r="I57" i="7"/>
  <c r="J57" i="7"/>
  <c r="H57" i="7"/>
  <c r="G57" i="7"/>
  <c r="K57" i="7"/>
  <c r="H55" i="5"/>
  <c r="F56" i="5"/>
  <c r="G56" i="5" s="1"/>
  <c r="D57" i="5"/>
  <c r="B59" i="5"/>
  <c r="C59" i="5" s="1"/>
  <c r="F55" i="4"/>
  <c r="I54" i="4"/>
  <c r="H54" i="4"/>
  <c r="G54" i="4"/>
  <c r="I52" i="3"/>
  <c r="H52" i="3"/>
  <c r="F53" i="3"/>
  <c r="G52" i="3"/>
  <c r="G52" i="1"/>
  <c r="K52" i="1"/>
  <c r="H52" i="1"/>
  <c r="J52" i="1"/>
  <c r="I52" i="1"/>
  <c r="F53" i="1"/>
  <c r="J58" i="7" l="1"/>
  <c r="F59" i="7"/>
  <c r="M59" i="7" s="1"/>
  <c r="H58" i="7"/>
  <c r="G58" i="7"/>
  <c r="K58" i="7"/>
  <c r="I58" i="7"/>
  <c r="H56" i="5"/>
  <c r="F57" i="5"/>
  <c r="G57" i="5" s="1"/>
  <c r="D58" i="5"/>
  <c r="F58" i="5" s="1"/>
  <c r="G58" i="5" s="1"/>
  <c r="I56" i="5"/>
  <c r="B60" i="5"/>
  <c r="C60" i="5" s="1"/>
  <c r="G55" i="4"/>
  <c r="I55" i="4"/>
  <c r="H55" i="4"/>
  <c r="F56" i="4"/>
  <c r="H53" i="3"/>
  <c r="I53" i="3"/>
  <c r="G53" i="3"/>
  <c r="F54" i="3"/>
  <c r="J53" i="1"/>
  <c r="G53" i="1"/>
  <c r="K53" i="1"/>
  <c r="I53" i="1"/>
  <c r="H53" i="1"/>
  <c r="F54" i="1"/>
  <c r="K59" i="7" l="1"/>
  <c r="G59" i="7"/>
  <c r="F60" i="7"/>
  <c r="M60" i="7" s="1"/>
  <c r="J59" i="7"/>
  <c r="I59" i="7"/>
  <c r="H59" i="7"/>
  <c r="D59" i="5"/>
  <c r="B61" i="5"/>
  <c r="C61" i="5" s="1"/>
  <c r="H57" i="5"/>
  <c r="F57" i="4"/>
  <c r="I56" i="4"/>
  <c r="H56" i="4"/>
  <c r="G56" i="4"/>
  <c r="I54" i="3"/>
  <c r="H54" i="3"/>
  <c r="G54" i="3"/>
  <c r="F55" i="3"/>
  <c r="I54" i="1"/>
  <c r="J54" i="1"/>
  <c r="H54" i="1"/>
  <c r="G54" i="1"/>
  <c r="K54" i="1"/>
  <c r="F55" i="1"/>
  <c r="F61" i="7" l="1"/>
  <c r="M61" i="7" s="1"/>
  <c r="I60" i="7"/>
  <c r="J60" i="7"/>
  <c r="K60" i="7"/>
  <c r="H60" i="7"/>
  <c r="G60" i="7"/>
  <c r="F59" i="5"/>
  <c r="H59" i="5" s="1"/>
  <c r="D60" i="5"/>
  <c r="H58" i="5"/>
  <c r="I57" i="5"/>
  <c r="B62" i="5"/>
  <c r="C62" i="5" s="1"/>
  <c r="F58" i="4"/>
  <c r="I57" i="4"/>
  <c r="H57" i="4"/>
  <c r="G57" i="4"/>
  <c r="I55" i="3"/>
  <c r="H55" i="3"/>
  <c r="F56" i="3"/>
  <c r="G55" i="3"/>
  <c r="H55" i="1"/>
  <c r="I55" i="1"/>
  <c r="G55" i="1"/>
  <c r="K55" i="1"/>
  <c r="J55" i="1"/>
  <c r="F56" i="1"/>
  <c r="J61" i="7" l="1"/>
  <c r="F62" i="7"/>
  <c r="M62" i="7" s="1"/>
  <c r="H61" i="7"/>
  <c r="K61" i="7"/>
  <c r="I61" i="7"/>
  <c r="G61" i="7"/>
  <c r="G59" i="5"/>
  <c r="I59" i="5" s="1"/>
  <c r="F60" i="5"/>
  <c r="G60" i="5" s="1"/>
  <c r="D61" i="5"/>
  <c r="I58" i="5"/>
  <c r="B63" i="5"/>
  <c r="C63" i="5" s="1"/>
  <c r="F59" i="4"/>
  <c r="I58" i="4"/>
  <c r="H58" i="4"/>
  <c r="G58" i="4"/>
  <c r="I56" i="3"/>
  <c r="H56" i="3"/>
  <c r="F57" i="3"/>
  <c r="G56" i="3"/>
  <c r="G56" i="1"/>
  <c r="K56" i="1"/>
  <c r="H56" i="1"/>
  <c r="J56" i="1"/>
  <c r="I56" i="1"/>
  <c r="F57" i="1"/>
  <c r="K62" i="7" l="1"/>
  <c r="G62" i="7"/>
  <c r="F63" i="7"/>
  <c r="M63" i="7" s="1"/>
  <c r="J62" i="7"/>
  <c r="I62" i="7"/>
  <c r="H62" i="7"/>
  <c r="H60" i="5"/>
  <c r="F61" i="5"/>
  <c r="G61" i="5" s="1"/>
  <c r="D62" i="5"/>
  <c r="F62" i="5" s="1"/>
  <c r="G62" i="5" s="1"/>
  <c r="I60" i="5"/>
  <c r="B64" i="5"/>
  <c r="C64" i="5" s="1"/>
  <c r="G59" i="4"/>
  <c r="H59" i="4"/>
  <c r="I59" i="4"/>
  <c r="F60" i="4"/>
  <c r="H57" i="3"/>
  <c r="I57" i="3"/>
  <c r="G57" i="3"/>
  <c r="F58" i="3"/>
  <c r="J57" i="1"/>
  <c r="G57" i="1"/>
  <c r="K57" i="1"/>
  <c r="I57" i="1"/>
  <c r="H57" i="1"/>
  <c r="F58" i="1"/>
  <c r="H63" i="7" l="1"/>
  <c r="J63" i="7"/>
  <c r="F64" i="7"/>
  <c r="M64" i="7" s="1"/>
  <c r="K63" i="7"/>
  <c r="I63" i="7"/>
  <c r="G63" i="7"/>
  <c r="D63" i="5"/>
  <c r="H61" i="5"/>
  <c r="B65" i="5"/>
  <c r="C65" i="5" s="1"/>
  <c r="F61" i="4"/>
  <c r="I60" i="4"/>
  <c r="H60" i="4"/>
  <c r="G60" i="4"/>
  <c r="I58" i="3"/>
  <c r="H58" i="3"/>
  <c r="G58" i="3"/>
  <c r="F59" i="3"/>
  <c r="I58" i="1"/>
  <c r="J58" i="1"/>
  <c r="H58" i="1"/>
  <c r="G58" i="1"/>
  <c r="K58" i="1"/>
  <c r="F59" i="1"/>
  <c r="F65" i="7" l="1"/>
  <c r="M65" i="7" s="1"/>
  <c r="I64" i="7"/>
  <c r="H64" i="7"/>
  <c r="K64" i="7"/>
  <c r="J64" i="7"/>
  <c r="G64" i="7"/>
  <c r="F63" i="5"/>
  <c r="G63" i="5" s="1"/>
  <c r="D64" i="5"/>
  <c r="I61" i="5"/>
  <c r="B66" i="5"/>
  <c r="C66" i="5" s="1"/>
  <c r="H62" i="5"/>
  <c r="F62" i="4"/>
  <c r="I61" i="4"/>
  <c r="H61" i="4"/>
  <c r="G61" i="4"/>
  <c r="I59" i="3"/>
  <c r="H59" i="3"/>
  <c r="F60" i="3"/>
  <c r="G59" i="3"/>
  <c r="H59" i="1"/>
  <c r="I59" i="1"/>
  <c r="G59" i="1"/>
  <c r="K59" i="1"/>
  <c r="J59" i="1"/>
  <c r="F60" i="1"/>
  <c r="J65" i="7" l="1"/>
  <c r="G65" i="7"/>
  <c r="F66" i="7"/>
  <c r="M66" i="7" s="1"/>
  <c r="K65" i="7"/>
  <c r="I65" i="7"/>
  <c r="H65" i="7"/>
  <c r="F64" i="5"/>
  <c r="G64" i="5" s="1"/>
  <c r="D65" i="5"/>
  <c r="H63" i="5"/>
  <c r="B67" i="5"/>
  <c r="C67" i="5" s="1"/>
  <c r="I62" i="5"/>
  <c r="F63" i="4"/>
  <c r="I62" i="4"/>
  <c r="H62" i="4"/>
  <c r="G62" i="4"/>
  <c r="I60" i="3"/>
  <c r="H60" i="3"/>
  <c r="G60" i="3"/>
  <c r="F61" i="3"/>
  <c r="H60" i="1"/>
  <c r="J60" i="1"/>
  <c r="G60" i="1"/>
  <c r="I60" i="1"/>
  <c r="K60" i="1"/>
  <c r="F61" i="1"/>
  <c r="K66" i="7" l="1"/>
  <c r="G66" i="7"/>
  <c r="J66" i="7"/>
  <c r="F67" i="7"/>
  <c r="M67" i="7" s="1"/>
  <c r="I66" i="7"/>
  <c r="H66" i="7"/>
  <c r="H64" i="5"/>
  <c r="F65" i="5"/>
  <c r="G65" i="5" s="1"/>
  <c r="D66" i="5"/>
  <c r="F66" i="5" s="1"/>
  <c r="G66" i="5" s="1"/>
  <c r="I63" i="5"/>
  <c r="I64" i="5"/>
  <c r="B68" i="5"/>
  <c r="C68" i="5" s="1"/>
  <c r="H65" i="5"/>
  <c r="G63" i="4"/>
  <c r="I63" i="4"/>
  <c r="H63" i="4"/>
  <c r="F64" i="4"/>
  <c r="H61" i="3"/>
  <c r="I61" i="3"/>
  <c r="G61" i="3"/>
  <c r="F62" i="3"/>
  <c r="G61" i="1"/>
  <c r="K61" i="1"/>
  <c r="I61" i="1"/>
  <c r="J61" i="1"/>
  <c r="H61" i="1"/>
  <c r="F62" i="1"/>
  <c r="H67" i="7" l="1"/>
  <c r="I67" i="7"/>
  <c r="F68" i="7"/>
  <c r="M68" i="7" s="1"/>
  <c r="K67" i="7"/>
  <c r="J67" i="7"/>
  <c r="G67" i="7"/>
  <c r="D67" i="5"/>
  <c r="I65" i="5"/>
  <c r="B69" i="5"/>
  <c r="C69" i="5" s="1"/>
  <c r="F65" i="4"/>
  <c r="I64" i="4"/>
  <c r="H64" i="4"/>
  <c r="G64" i="4"/>
  <c r="I62" i="3"/>
  <c r="H62" i="3"/>
  <c r="F63" i="3"/>
  <c r="G62" i="3"/>
  <c r="J62" i="1"/>
  <c r="H62" i="1"/>
  <c r="G62" i="1"/>
  <c r="K62" i="1"/>
  <c r="I62" i="1"/>
  <c r="F63" i="1"/>
  <c r="F69" i="7" l="1"/>
  <c r="M69" i="7" s="1"/>
  <c r="I68" i="7"/>
  <c r="G68" i="7"/>
  <c r="K68" i="7"/>
  <c r="J68" i="7"/>
  <c r="H68" i="7"/>
  <c r="F67" i="5"/>
  <c r="G67" i="5" s="1"/>
  <c r="D68" i="5"/>
  <c r="H66" i="5"/>
  <c r="B70" i="5"/>
  <c r="C70" i="5" s="1"/>
  <c r="F66" i="4"/>
  <c r="I65" i="4"/>
  <c r="H65" i="4"/>
  <c r="G65" i="4"/>
  <c r="I63" i="3"/>
  <c r="H63" i="3"/>
  <c r="F64" i="3"/>
  <c r="G63" i="3"/>
  <c r="I63" i="1"/>
  <c r="G63" i="1"/>
  <c r="K63" i="1"/>
  <c r="H63" i="1"/>
  <c r="J63" i="1"/>
  <c r="F64" i="1"/>
  <c r="J69" i="7" l="1"/>
  <c r="K69" i="7"/>
  <c r="F70" i="7"/>
  <c r="M70" i="7" s="1"/>
  <c r="G69" i="7"/>
  <c r="I69" i="7"/>
  <c r="H69" i="7"/>
  <c r="F68" i="5"/>
  <c r="G68" i="5" s="1"/>
  <c r="D69" i="5"/>
  <c r="I66" i="5"/>
  <c r="H67" i="5"/>
  <c r="B71" i="5"/>
  <c r="C71" i="5" s="1"/>
  <c r="F67" i="4"/>
  <c r="I66" i="4"/>
  <c r="H66" i="4"/>
  <c r="G66" i="4"/>
  <c r="I64" i="3"/>
  <c r="H64" i="3"/>
  <c r="G64" i="3"/>
  <c r="F65" i="3"/>
  <c r="H64" i="1"/>
  <c r="J64" i="1"/>
  <c r="K64" i="1"/>
  <c r="G64" i="1"/>
  <c r="I64" i="1"/>
  <c r="F65" i="1"/>
  <c r="K70" i="7" l="1"/>
  <c r="G70" i="7"/>
  <c r="I70" i="7"/>
  <c r="F71" i="7"/>
  <c r="M71" i="7" s="1"/>
  <c r="J70" i="7"/>
  <c r="H70" i="7"/>
  <c r="F69" i="5"/>
  <c r="G69" i="5" s="1"/>
  <c r="D70" i="5"/>
  <c r="F70" i="5" s="1"/>
  <c r="G70" i="5" s="1"/>
  <c r="I67" i="5"/>
  <c r="B72" i="5"/>
  <c r="C72" i="5" s="1"/>
  <c r="H68" i="5"/>
  <c r="G67" i="4"/>
  <c r="H67" i="4"/>
  <c r="I67" i="4"/>
  <c r="F68" i="4"/>
  <c r="H65" i="3"/>
  <c r="I65" i="3"/>
  <c r="F66" i="3"/>
  <c r="G65" i="3"/>
  <c r="G65" i="1"/>
  <c r="K65" i="1"/>
  <c r="I65" i="1"/>
  <c r="H65" i="1"/>
  <c r="J65" i="1"/>
  <c r="F66" i="1"/>
  <c r="H71" i="7" l="1"/>
  <c r="F72" i="7"/>
  <c r="M72" i="7" s="1"/>
  <c r="G71" i="7"/>
  <c r="K71" i="7"/>
  <c r="J71" i="7"/>
  <c r="I71" i="7"/>
  <c r="D71" i="5"/>
  <c r="I68" i="5"/>
  <c r="B73" i="5"/>
  <c r="C73" i="5" s="1"/>
  <c r="H69" i="5"/>
  <c r="F69" i="4"/>
  <c r="I68" i="4"/>
  <c r="H68" i="4"/>
  <c r="G68" i="4"/>
  <c r="I66" i="3"/>
  <c r="H66" i="3"/>
  <c r="F67" i="3"/>
  <c r="G66" i="3"/>
  <c r="J66" i="1"/>
  <c r="H66" i="1"/>
  <c r="I66" i="1"/>
  <c r="K66" i="1"/>
  <c r="G66" i="1"/>
  <c r="F67" i="1"/>
  <c r="F73" i="7" l="1"/>
  <c r="M73" i="7" s="1"/>
  <c r="I72" i="7"/>
  <c r="K72" i="7"/>
  <c r="G72" i="7"/>
  <c r="J72" i="7"/>
  <c r="H72" i="7"/>
  <c r="F71" i="5"/>
  <c r="H71" i="5" s="1"/>
  <c r="D72" i="5"/>
  <c r="I69" i="5"/>
  <c r="H70" i="5"/>
  <c r="B74" i="5"/>
  <c r="C74" i="5" s="1"/>
  <c r="F70" i="4"/>
  <c r="I69" i="4"/>
  <c r="H69" i="4"/>
  <c r="G69" i="4"/>
  <c r="I67" i="3"/>
  <c r="H67" i="3"/>
  <c r="G67" i="3"/>
  <c r="F68" i="3"/>
  <c r="I67" i="1"/>
  <c r="G67" i="1"/>
  <c r="K67" i="1"/>
  <c r="H67" i="1"/>
  <c r="J67" i="1"/>
  <c r="F68" i="1"/>
  <c r="J73" i="7" l="1"/>
  <c r="I73" i="7"/>
  <c r="F74" i="7"/>
  <c r="M74" i="7" s="1"/>
  <c r="G73" i="7"/>
  <c r="K73" i="7"/>
  <c r="H73" i="7"/>
  <c r="G71" i="5"/>
  <c r="I71" i="5" s="1"/>
  <c r="F72" i="5"/>
  <c r="G72" i="5" s="1"/>
  <c r="D73" i="5"/>
  <c r="B75" i="5"/>
  <c r="C75" i="5" s="1"/>
  <c r="I70" i="5"/>
  <c r="F71" i="4"/>
  <c r="I70" i="4"/>
  <c r="H70" i="4"/>
  <c r="G70" i="4"/>
  <c r="I68" i="3"/>
  <c r="H68" i="3"/>
  <c r="G68" i="3"/>
  <c r="F69" i="3"/>
  <c r="H68" i="1"/>
  <c r="J68" i="1"/>
  <c r="G68" i="1"/>
  <c r="I68" i="1"/>
  <c r="K68" i="1"/>
  <c r="F69" i="1"/>
  <c r="K74" i="7" l="1"/>
  <c r="G74" i="7"/>
  <c r="F75" i="7"/>
  <c r="M75" i="7" s="1"/>
  <c r="H74" i="7"/>
  <c r="J74" i="7"/>
  <c r="I74" i="7"/>
  <c r="H72" i="5"/>
  <c r="F73" i="5"/>
  <c r="G73" i="5" s="1"/>
  <c r="D74" i="5"/>
  <c r="F74" i="5" s="1"/>
  <c r="G74" i="5" s="1"/>
  <c r="I72" i="5"/>
  <c r="B76" i="5"/>
  <c r="C76" i="5" s="1"/>
  <c r="F72" i="4"/>
  <c r="H71" i="4"/>
  <c r="G71" i="4"/>
  <c r="I71" i="4"/>
  <c r="H69" i="3"/>
  <c r="I69" i="3"/>
  <c r="F70" i="3"/>
  <c r="G69" i="3"/>
  <c r="G69" i="1"/>
  <c r="K69" i="1"/>
  <c r="I69" i="1"/>
  <c r="J69" i="1"/>
  <c r="H69" i="1"/>
  <c r="F70" i="1"/>
  <c r="H75" i="7" l="1"/>
  <c r="K75" i="7"/>
  <c r="G75" i="7"/>
  <c r="F76" i="7"/>
  <c r="M76" i="7" s="1"/>
  <c r="J75" i="7"/>
  <c r="I75" i="7"/>
  <c r="D75" i="5"/>
  <c r="B77" i="5"/>
  <c r="C77" i="5" s="1"/>
  <c r="H73" i="5"/>
  <c r="F73" i="4"/>
  <c r="I72" i="4"/>
  <c r="H72" i="4"/>
  <c r="G72" i="4"/>
  <c r="I70" i="3"/>
  <c r="H70" i="3"/>
  <c r="F71" i="3"/>
  <c r="G70" i="3"/>
  <c r="J70" i="1"/>
  <c r="H70" i="1"/>
  <c r="G70" i="1"/>
  <c r="I70" i="1"/>
  <c r="K70" i="1"/>
  <c r="F71" i="1"/>
  <c r="F77" i="7" l="1"/>
  <c r="M77" i="7" s="1"/>
  <c r="I76" i="7"/>
  <c r="J76" i="7"/>
  <c r="G76" i="7"/>
  <c r="K76" i="7"/>
  <c r="H76" i="7"/>
  <c r="F75" i="5"/>
  <c r="H75" i="5" s="1"/>
  <c r="G75" i="5"/>
  <c r="D76" i="5"/>
  <c r="I73" i="5"/>
  <c r="H74" i="5"/>
  <c r="B78" i="5"/>
  <c r="C78" i="5" s="1"/>
  <c r="F74" i="4"/>
  <c r="I73" i="4"/>
  <c r="G73" i="4"/>
  <c r="H73" i="4"/>
  <c r="I71" i="3"/>
  <c r="H71" i="3"/>
  <c r="G71" i="3"/>
  <c r="F72" i="3"/>
  <c r="I71" i="1"/>
  <c r="G71" i="1"/>
  <c r="K71" i="1"/>
  <c r="H71" i="1"/>
  <c r="J71" i="1"/>
  <c r="F72" i="1"/>
  <c r="J77" i="7" l="1"/>
  <c r="F78" i="7"/>
  <c r="M78" i="7" s="1"/>
  <c r="H77" i="7"/>
  <c r="G77" i="7"/>
  <c r="K77" i="7"/>
  <c r="I77" i="7"/>
  <c r="F76" i="5"/>
  <c r="G76" i="5" s="1"/>
  <c r="D77" i="5"/>
  <c r="I75" i="5"/>
  <c r="I74" i="5"/>
  <c r="B79" i="5"/>
  <c r="C79" i="5" s="1"/>
  <c r="F75" i="4"/>
  <c r="I74" i="4"/>
  <c r="H74" i="4"/>
  <c r="G74" i="4"/>
  <c r="I72" i="3"/>
  <c r="H72" i="3"/>
  <c r="F73" i="3"/>
  <c r="G72" i="3"/>
  <c r="H72" i="1"/>
  <c r="J72" i="1"/>
  <c r="K72" i="1"/>
  <c r="I72" i="1"/>
  <c r="G72" i="1"/>
  <c r="F73" i="1"/>
  <c r="K78" i="7" l="1"/>
  <c r="G78" i="7"/>
  <c r="H78" i="7"/>
  <c r="F79" i="7"/>
  <c r="M79" i="7" s="1"/>
  <c r="J78" i="7"/>
  <c r="I78" i="7"/>
  <c r="H76" i="5"/>
  <c r="F77" i="5"/>
  <c r="G77" i="5" s="1"/>
  <c r="D78" i="5"/>
  <c r="F78" i="5" s="1"/>
  <c r="G78" i="5" s="1"/>
  <c r="I76" i="5"/>
  <c r="B80" i="5"/>
  <c r="C80" i="5" s="1"/>
  <c r="F76" i="4"/>
  <c r="I75" i="4"/>
  <c r="H75" i="4"/>
  <c r="G75" i="4"/>
  <c r="H73" i="3"/>
  <c r="I73" i="3"/>
  <c r="F74" i="3"/>
  <c r="G73" i="3"/>
  <c r="G73" i="1"/>
  <c r="K73" i="1"/>
  <c r="I73" i="1"/>
  <c r="H73" i="1"/>
  <c r="J73" i="1"/>
  <c r="F74" i="1"/>
  <c r="H79" i="7" l="1"/>
  <c r="J79" i="7"/>
  <c r="G79" i="7"/>
  <c r="F80" i="7"/>
  <c r="M80" i="7" s="1"/>
  <c r="K79" i="7"/>
  <c r="I79" i="7"/>
  <c r="H77" i="5"/>
  <c r="D79" i="5"/>
  <c r="B81" i="5"/>
  <c r="C81" i="5" s="1"/>
  <c r="H78" i="5"/>
  <c r="I77" i="5"/>
  <c r="F77" i="4"/>
  <c r="I76" i="4"/>
  <c r="H76" i="4"/>
  <c r="G76" i="4"/>
  <c r="I74" i="3"/>
  <c r="H74" i="3"/>
  <c r="G74" i="3"/>
  <c r="F75" i="3"/>
  <c r="J74" i="1"/>
  <c r="H74" i="1"/>
  <c r="I74" i="1"/>
  <c r="K74" i="1"/>
  <c r="G74" i="1"/>
  <c r="F75" i="1"/>
  <c r="F81" i="7" l="1"/>
  <c r="M81" i="7" s="1"/>
  <c r="I80" i="7"/>
  <c r="H80" i="7"/>
  <c r="G80" i="7"/>
  <c r="K80" i="7"/>
  <c r="J80" i="7"/>
  <c r="F79" i="5"/>
  <c r="H79" i="5" s="1"/>
  <c r="D80" i="5"/>
  <c r="I78" i="5"/>
  <c r="B82" i="5"/>
  <c r="C82" i="5" s="1"/>
  <c r="F78" i="4"/>
  <c r="G77" i="4"/>
  <c r="I77" i="4"/>
  <c r="H77" i="4"/>
  <c r="I75" i="3"/>
  <c r="H75" i="3"/>
  <c r="G75" i="3"/>
  <c r="F76" i="3"/>
  <c r="I75" i="1"/>
  <c r="G75" i="1"/>
  <c r="K75" i="1"/>
  <c r="J75" i="1"/>
  <c r="H75" i="1"/>
  <c r="F76" i="1"/>
  <c r="J81" i="7" l="1"/>
  <c r="G81" i="7"/>
  <c r="H81" i="7"/>
  <c r="F82" i="7"/>
  <c r="M82" i="7" s="1"/>
  <c r="K81" i="7"/>
  <c r="I81" i="7"/>
  <c r="G79" i="5"/>
  <c r="I79" i="5" s="1"/>
  <c r="F80" i="5"/>
  <c r="H80" i="5" s="1"/>
  <c r="D81" i="5"/>
  <c r="B83" i="5"/>
  <c r="C83" i="5" s="1"/>
  <c r="F79" i="4"/>
  <c r="I78" i="4"/>
  <c r="H78" i="4"/>
  <c r="G78" i="4"/>
  <c r="I76" i="3"/>
  <c r="H76" i="3"/>
  <c r="F77" i="3"/>
  <c r="G76" i="3"/>
  <c r="G76" i="1"/>
  <c r="K76" i="1"/>
  <c r="H76" i="1"/>
  <c r="I76" i="1"/>
  <c r="J76" i="1"/>
  <c r="F77" i="1"/>
  <c r="K82" i="7" l="1"/>
  <c r="G82" i="7"/>
  <c r="J82" i="7"/>
  <c r="H82" i="7"/>
  <c r="F83" i="7"/>
  <c r="M83" i="7" s="1"/>
  <c r="I82" i="7"/>
  <c r="G80" i="5"/>
  <c r="I80" i="5" s="1"/>
  <c r="F81" i="5"/>
  <c r="G81" i="5" s="1"/>
  <c r="D82" i="5"/>
  <c r="F82" i="5" s="1"/>
  <c r="G82" i="5" s="1"/>
  <c r="B84" i="5"/>
  <c r="C84" i="5" s="1"/>
  <c r="F80" i="4"/>
  <c r="I79" i="4"/>
  <c r="H79" i="4"/>
  <c r="G79" i="4"/>
  <c r="H77" i="3"/>
  <c r="I77" i="3"/>
  <c r="F78" i="3"/>
  <c r="G77" i="3"/>
  <c r="J77" i="1"/>
  <c r="I77" i="1"/>
  <c r="G77" i="1"/>
  <c r="K77" i="1"/>
  <c r="H77" i="1"/>
  <c r="F78" i="1"/>
  <c r="H83" i="7" l="1"/>
  <c r="I83" i="7"/>
  <c r="G83" i="7"/>
  <c r="F84" i="7"/>
  <c r="M84" i="7" s="1"/>
  <c r="K83" i="7"/>
  <c r="J83" i="7"/>
  <c r="D83" i="5"/>
  <c r="H81" i="5"/>
  <c r="H82" i="5"/>
  <c r="B85" i="5"/>
  <c r="C85" i="5" s="1"/>
  <c r="F81" i="4"/>
  <c r="I80" i="4"/>
  <c r="H80" i="4"/>
  <c r="G80" i="4"/>
  <c r="I78" i="3"/>
  <c r="H78" i="3"/>
  <c r="G78" i="3"/>
  <c r="F79" i="3"/>
  <c r="I78" i="1"/>
  <c r="J78" i="1"/>
  <c r="H78" i="1"/>
  <c r="G78" i="1"/>
  <c r="K78" i="1"/>
  <c r="F79" i="1"/>
  <c r="F85" i="7" l="1"/>
  <c r="M85" i="7" s="1"/>
  <c r="I84" i="7"/>
  <c r="G84" i="7"/>
  <c r="H84" i="7"/>
  <c r="K84" i="7"/>
  <c r="J84" i="7"/>
  <c r="F83" i="5"/>
  <c r="G83" i="5" s="1"/>
  <c r="D84" i="5"/>
  <c r="I81" i="5"/>
  <c r="B86" i="5"/>
  <c r="C86" i="5" s="1"/>
  <c r="I82" i="5"/>
  <c r="F82" i="4"/>
  <c r="I81" i="4"/>
  <c r="H81" i="4"/>
  <c r="G81" i="4"/>
  <c r="I79" i="3"/>
  <c r="H79" i="3"/>
  <c r="G79" i="3"/>
  <c r="F80" i="3"/>
  <c r="H79" i="1"/>
  <c r="I79" i="1"/>
  <c r="K79" i="1"/>
  <c r="J79" i="1"/>
  <c r="G79" i="1"/>
  <c r="F80" i="1"/>
  <c r="J85" i="7" l="1"/>
  <c r="K85" i="7"/>
  <c r="H85" i="7"/>
  <c r="F86" i="7"/>
  <c r="M86" i="7" s="1"/>
  <c r="G85" i="7"/>
  <c r="I85" i="7"/>
  <c r="H83" i="5"/>
  <c r="F84" i="5"/>
  <c r="G84" i="5" s="1"/>
  <c r="D85" i="5"/>
  <c r="I83" i="5"/>
  <c r="B87" i="5"/>
  <c r="C87" i="5" s="1"/>
  <c r="F83" i="4"/>
  <c r="I82" i="4"/>
  <c r="H82" i="4"/>
  <c r="G82" i="4"/>
  <c r="I80" i="3"/>
  <c r="H80" i="3"/>
  <c r="F81" i="3"/>
  <c r="G80" i="3"/>
  <c r="G80" i="1"/>
  <c r="K80" i="1"/>
  <c r="H80" i="1"/>
  <c r="I80" i="1"/>
  <c r="J80" i="1"/>
  <c r="F81" i="1"/>
  <c r="K86" i="7" l="1"/>
  <c r="G86" i="7"/>
  <c r="I86" i="7"/>
  <c r="H86" i="7"/>
  <c r="F87" i="7"/>
  <c r="M87" i="7" s="1"/>
  <c r="J86" i="7"/>
  <c r="H84" i="5"/>
  <c r="F85" i="5"/>
  <c r="G85" i="5" s="1"/>
  <c r="D86" i="5"/>
  <c r="F86" i="5" s="1"/>
  <c r="G86" i="5" s="1"/>
  <c r="I84" i="5"/>
  <c r="B88" i="5"/>
  <c r="C88" i="5" s="1"/>
  <c r="F84" i="4"/>
  <c r="G83" i="4"/>
  <c r="H83" i="4"/>
  <c r="I83" i="4"/>
  <c r="H81" i="3"/>
  <c r="I81" i="3"/>
  <c r="F82" i="3"/>
  <c r="G81" i="3"/>
  <c r="J81" i="1"/>
  <c r="G81" i="1"/>
  <c r="K81" i="1"/>
  <c r="I81" i="1"/>
  <c r="H81" i="1"/>
  <c r="F82" i="1"/>
  <c r="H87" i="7" l="1"/>
  <c r="F88" i="7"/>
  <c r="M88" i="7" s="1"/>
  <c r="G87" i="7"/>
  <c r="I87" i="7"/>
  <c r="K87" i="7"/>
  <c r="J87" i="7"/>
  <c r="H85" i="5"/>
  <c r="D87" i="5"/>
  <c r="I85" i="5"/>
  <c r="B89" i="5"/>
  <c r="C89" i="5" s="1"/>
  <c r="H86" i="5"/>
  <c r="F85" i="4"/>
  <c r="I84" i="4"/>
  <c r="H84" i="4"/>
  <c r="G84" i="4"/>
  <c r="I82" i="3"/>
  <c r="H82" i="3"/>
  <c r="G82" i="3"/>
  <c r="F83" i="3"/>
  <c r="I82" i="1"/>
  <c r="H82" i="1"/>
  <c r="J82" i="1"/>
  <c r="G82" i="1"/>
  <c r="K82" i="1"/>
  <c r="F83" i="1"/>
  <c r="F89" i="7" l="1"/>
  <c r="M89" i="7" s="1"/>
  <c r="I88" i="7"/>
  <c r="K88" i="7"/>
  <c r="H88" i="7"/>
  <c r="G88" i="7"/>
  <c r="J88" i="7"/>
  <c r="F87" i="5"/>
  <c r="G87" i="5" s="1"/>
  <c r="D88" i="5"/>
  <c r="I86" i="5"/>
  <c r="B90" i="5"/>
  <c r="C90" i="5" s="1"/>
  <c r="F86" i="4"/>
  <c r="I85" i="4"/>
  <c r="H85" i="4"/>
  <c r="G85" i="4"/>
  <c r="I83" i="3"/>
  <c r="H83" i="3"/>
  <c r="G83" i="3"/>
  <c r="F84" i="3"/>
  <c r="H83" i="1"/>
  <c r="I83" i="1"/>
  <c r="K83" i="1"/>
  <c r="J83" i="1"/>
  <c r="G83" i="1"/>
  <c r="F84" i="1"/>
  <c r="J89" i="7" l="1"/>
  <c r="I89" i="7"/>
  <c r="H89" i="7"/>
  <c r="F90" i="7"/>
  <c r="M90" i="7" s="1"/>
  <c r="G89" i="7"/>
  <c r="K89" i="7"/>
  <c r="H87" i="5"/>
  <c r="F88" i="5"/>
  <c r="G88" i="5" s="1"/>
  <c r="D89" i="5"/>
  <c r="B91" i="5"/>
  <c r="C91" i="5" s="1"/>
  <c r="I87" i="5"/>
  <c r="F87" i="4"/>
  <c r="I86" i="4"/>
  <c r="H86" i="4"/>
  <c r="G86" i="4"/>
  <c r="I84" i="3"/>
  <c r="H84" i="3"/>
  <c r="F85" i="3"/>
  <c r="G84" i="3"/>
  <c r="G84" i="1"/>
  <c r="K84" i="1"/>
  <c r="H84" i="1"/>
  <c r="I84" i="1"/>
  <c r="J84" i="1"/>
  <c r="F85" i="1"/>
  <c r="K90" i="7" l="1"/>
  <c r="G90" i="7"/>
  <c r="F91" i="7"/>
  <c r="M91" i="7" s="1"/>
  <c r="H90" i="7"/>
  <c r="I90" i="7"/>
  <c r="J90" i="7"/>
  <c r="H88" i="5"/>
  <c r="F89" i="5"/>
  <c r="G89" i="5" s="1"/>
  <c r="D90" i="5"/>
  <c r="F90" i="5" s="1"/>
  <c r="G90" i="5" s="1"/>
  <c r="I88" i="5"/>
  <c r="B92" i="5"/>
  <c r="C92" i="5" s="1"/>
  <c r="F88" i="4"/>
  <c r="H87" i="4"/>
  <c r="G87" i="4"/>
  <c r="I87" i="4"/>
  <c r="H85" i="3"/>
  <c r="I85" i="3"/>
  <c r="F86" i="3"/>
  <c r="G85" i="3"/>
  <c r="J85" i="1"/>
  <c r="G85" i="1"/>
  <c r="K85" i="1"/>
  <c r="I85" i="1"/>
  <c r="H85" i="1"/>
  <c r="F86" i="1"/>
  <c r="H91" i="7" l="1"/>
  <c r="K91" i="7"/>
  <c r="I91" i="7"/>
  <c r="G91" i="7"/>
  <c r="F92" i="7"/>
  <c r="M92" i="7" s="1"/>
  <c r="J91" i="7"/>
  <c r="H89" i="5"/>
  <c r="D91" i="5"/>
  <c r="I89" i="5"/>
  <c r="H90" i="5"/>
  <c r="B93" i="5"/>
  <c r="C93" i="5" s="1"/>
  <c r="F89" i="4"/>
  <c r="I88" i="4"/>
  <c r="H88" i="4"/>
  <c r="G88" i="4"/>
  <c r="I86" i="3"/>
  <c r="H86" i="3"/>
  <c r="G86" i="3"/>
  <c r="F87" i="3"/>
  <c r="I86" i="1"/>
  <c r="H86" i="1"/>
  <c r="J86" i="1"/>
  <c r="G86" i="1"/>
  <c r="K86" i="1"/>
  <c r="F87" i="1"/>
  <c r="F93" i="7" l="1"/>
  <c r="M93" i="7" s="1"/>
  <c r="I92" i="7"/>
  <c r="J92" i="7"/>
  <c r="H92" i="7"/>
  <c r="G92" i="7"/>
  <c r="K92" i="7"/>
  <c r="F91" i="5"/>
  <c r="H91" i="5" s="1"/>
  <c r="D92" i="5"/>
  <c r="I90" i="5"/>
  <c r="B94" i="5"/>
  <c r="C94" i="5" s="1"/>
  <c r="F90" i="4"/>
  <c r="G89" i="4"/>
  <c r="I89" i="4"/>
  <c r="H89" i="4"/>
  <c r="I87" i="3"/>
  <c r="H87" i="3"/>
  <c r="G87" i="3"/>
  <c r="F88" i="3"/>
  <c r="H87" i="1"/>
  <c r="I87" i="1"/>
  <c r="K87" i="1"/>
  <c r="J87" i="1"/>
  <c r="G87" i="1"/>
  <c r="F88" i="1"/>
  <c r="J93" i="7" l="1"/>
  <c r="F94" i="7"/>
  <c r="M94" i="7" s="1"/>
  <c r="H93" i="7"/>
  <c r="I93" i="7"/>
  <c r="G93" i="7"/>
  <c r="K93" i="7"/>
  <c r="G91" i="5"/>
  <c r="I91" i="5" s="1"/>
  <c r="F92" i="5"/>
  <c r="G92" i="5" s="1"/>
  <c r="D93" i="5"/>
  <c r="B95" i="5"/>
  <c r="C95" i="5" s="1"/>
  <c r="F91" i="4"/>
  <c r="I90" i="4"/>
  <c r="H90" i="4"/>
  <c r="G90" i="4"/>
  <c r="I88" i="3"/>
  <c r="H88" i="3"/>
  <c r="F89" i="3"/>
  <c r="G88" i="3"/>
  <c r="G88" i="1"/>
  <c r="K88" i="1"/>
  <c r="H88" i="1"/>
  <c r="I88" i="1"/>
  <c r="J88" i="1"/>
  <c r="F89" i="1"/>
  <c r="K94" i="7" l="1"/>
  <c r="G94" i="7"/>
  <c r="I94" i="7"/>
  <c r="H94" i="7"/>
  <c r="F95" i="7"/>
  <c r="M95" i="7" s="1"/>
  <c r="J94" i="7"/>
  <c r="H92" i="5"/>
  <c r="F93" i="5"/>
  <c r="G93" i="5"/>
  <c r="D94" i="5"/>
  <c r="F94" i="5" s="1"/>
  <c r="G94" i="5" s="1"/>
  <c r="I92" i="5"/>
  <c r="H93" i="5"/>
  <c r="B96" i="5"/>
  <c r="C96" i="5" s="1"/>
  <c r="F92" i="4"/>
  <c r="I91" i="4"/>
  <c r="H91" i="4"/>
  <c r="G91" i="4"/>
  <c r="H89" i="3"/>
  <c r="I89" i="3"/>
  <c r="F90" i="3"/>
  <c r="G89" i="3"/>
  <c r="J89" i="1"/>
  <c r="I89" i="1"/>
  <c r="G89" i="1"/>
  <c r="K89" i="1"/>
  <c r="H89" i="1"/>
  <c r="F90" i="1"/>
  <c r="H95" i="7" l="1"/>
  <c r="J95" i="7"/>
  <c r="I95" i="7"/>
  <c r="G95" i="7"/>
  <c r="F96" i="7"/>
  <c r="M96" i="7" s="1"/>
  <c r="K95" i="7"/>
  <c r="D95" i="5"/>
  <c r="I93" i="5"/>
  <c r="H94" i="5"/>
  <c r="B97" i="5"/>
  <c r="C97" i="5" s="1"/>
  <c r="F93" i="4"/>
  <c r="I92" i="4"/>
  <c r="H92" i="4"/>
  <c r="G92" i="4"/>
  <c r="I90" i="3"/>
  <c r="H90" i="3"/>
  <c r="G90" i="3"/>
  <c r="F91" i="3"/>
  <c r="I90" i="1"/>
  <c r="J90" i="1"/>
  <c r="H90" i="1"/>
  <c r="G90" i="1"/>
  <c r="K90" i="1"/>
  <c r="F91" i="1"/>
  <c r="F97" i="7" l="1"/>
  <c r="M97" i="7" s="1"/>
  <c r="I96" i="7"/>
  <c r="H96" i="7"/>
  <c r="G96" i="7"/>
  <c r="K96" i="7"/>
  <c r="J96" i="7"/>
  <c r="F95" i="5"/>
  <c r="G95" i="5" s="1"/>
  <c r="D96" i="5"/>
  <c r="I94" i="5"/>
  <c r="B98" i="5"/>
  <c r="C98" i="5" s="1"/>
  <c r="H95" i="5"/>
  <c r="F94" i="4"/>
  <c r="G93" i="4"/>
  <c r="H93" i="4"/>
  <c r="I93" i="4"/>
  <c r="I91" i="3"/>
  <c r="H91" i="3"/>
  <c r="G91" i="3"/>
  <c r="F92" i="3"/>
  <c r="H91" i="1"/>
  <c r="I91" i="1"/>
  <c r="K91" i="1"/>
  <c r="J91" i="1"/>
  <c r="G91" i="1"/>
  <c r="F92" i="1"/>
  <c r="J97" i="7" l="1"/>
  <c r="G97" i="7"/>
  <c r="K97" i="7"/>
  <c r="F98" i="7"/>
  <c r="M98" i="7" s="1"/>
  <c r="I97" i="7"/>
  <c r="H97" i="7"/>
  <c r="F96" i="5"/>
  <c r="G96" i="5" s="1"/>
  <c r="D97" i="5"/>
  <c r="I95" i="5"/>
  <c r="H96" i="5"/>
  <c r="B99" i="5"/>
  <c r="C99" i="5" s="1"/>
  <c r="F95" i="4"/>
  <c r="I94" i="4"/>
  <c r="H94" i="4"/>
  <c r="G94" i="4"/>
  <c r="I92" i="3"/>
  <c r="H92" i="3"/>
  <c r="F93" i="3"/>
  <c r="G92" i="3"/>
  <c r="G92" i="1"/>
  <c r="K92" i="1"/>
  <c r="J92" i="1"/>
  <c r="H92" i="1"/>
  <c r="I92" i="1"/>
  <c r="F93" i="1"/>
  <c r="K98" i="7" l="1"/>
  <c r="G98" i="7"/>
  <c r="J98" i="7"/>
  <c r="I98" i="7"/>
  <c r="H98" i="7"/>
  <c r="F99" i="7"/>
  <c r="M99" i="7" s="1"/>
  <c r="F97" i="5"/>
  <c r="G97" i="5" s="1"/>
  <c r="D98" i="5"/>
  <c r="F98" i="5" s="1"/>
  <c r="G98" i="5" s="1"/>
  <c r="I96" i="5"/>
  <c r="B100" i="5"/>
  <c r="C100" i="5" s="1"/>
  <c r="H97" i="5"/>
  <c r="G95" i="4"/>
  <c r="F96" i="4"/>
  <c r="I95" i="4"/>
  <c r="H95" i="4"/>
  <c r="H93" i="3"/>
  <c r="I93" i="3"/>
  <c r="F94" i="3"/>
  <c r="G93" i="3"/>
  <c r="J93" i="1"/>
  <c r="G93" i="1"/>
  <c r="K93" i="1"/>
  <c r="H93" i="1"/>
  <c r="I93" i="1"/>
  <c r="F94" i="1"/>
  <c r="H99" i="7" l="1"/>
  <c r="I99" i="7"/>
  <c r="F100" i="7"/>
  <c r="M100" i="7" s="1"/>
  <c r="G99" i="7"/>
  <c r="K99" i="7"/>
  <c r="J99" i="7"/>
  <c r="D99" i="5"/>
  <c r="H98" i="5"/>
  <c r="B101" i="5"/>
  <c r="C101" i="5" s="1"/>
  <c r="I97" i="5"/>
  <c r="F97" i="4"/>
  <c r="I96" i="4"/>
  <c r="H96" i="4"/>
  <c r="G96" i="4"/>
  <c r="I94" i="3"/>
  <c r="H94" i="3"/>
  <c r="G94" i="3"/>
  <c r="F95" i="3"/>
  <c r="I94" i="1"/>
  <c r="J94" i="1"/>
  <c r="H94" i="1"/>
  <c r="G94" i="1"/>
  <c r="K94" i="1"/>
  <c r="F95" i="1"/>
  <c r="F101" i="7" l="1"/>
  <c r="M101" i="7" s="1"/>
  <c r="I100" i="7"/>
  <c r="G100" i="7"/>
  <c r="K100" i="7"/>
  <c r="J100" i="7"/>
  <c r="H100" i="7"/>
  <c r="F99" i="5"/>
  <c r="G99" i="5" s="1"/>
  <c r="D100" i="5"/>
  <c r="I98" i="5"/>
  <c r="B102" i="5"/>
  <c r="C102" i="5" s="1"/>
  <c r="G97" i="4"/>
  <c r="F98" i="4"/>
  <c r="I97" i="4"/>
  <c r="H97" i="4"/>
  <c r="I95" i="3"/>
  <c r="H95" i="3"/>
  <c r="G95" i="3"/>
  <c r="F96" i="3"/>
  <c r="H95" i="1"/>
  <c r="K95" i="1"/>
  <c r="I95" i="1"/>
  <c r="J95" i="1"/>
  <c r="G95" i="1"/>
  <c r="F96" i="1"/>
  <c r="J101" i="7" l="1"/>
  <c r="K101" i="7"/>
  <c r="I101" i="7"/>
  <c r="H101" i="7"/>
  <c r="G101" i="7"/>
  <c r="F102" i="7"/>
  <c r="M102" i="7" s="1"/>
  <c r="H99" i="5"/>
  <c r="F100" i="5"/>
  <c r="G100" i="5" s="1"/>
  <c r="D101" i="5"/>
  <c r="I99" i="5"/>
  <c r="B103" i="5"/>
  <c r="C103" i="5" s="1"/>
  <c r="F99" i="4"/>
  <c r="I98" i="4"/>
  <c r="H98" i="4"/>
  <c r="G98" i="4"/>
  <c r="I96" i="3"/>
  <c r="H96" i="3"/>
  <c r="F97" i="3"/>
  <c r="G96" i="3"/>
  <c r="G96" i="1"/>
  <c r="K96" i="1"/>
  <c r="H96" i="1"/>
  <c r="J96" i="1"/>
  <c r="I96" i="1"/>
  <c r="F97" i="1"/>
  <c r="K102" i="7" l="1"/>
  <c r="G102" i="7"/>
  <c r="I102" i="7"/>
  <c r="F103" i="7"/>
  <c r="M103" i="7" s="1"/>
  <c r="H102" i="7"/>
  <c r="J102" i="7"/>
  <c r="F101" i="5"/>
  <c r="G101" i="5" s="1"/>
  <c r="D102" i="5"/>
  <c r="F102" i="5" s="1"/>
  <c r="G102" i="5" s="1"/>
  <c r="H100" i="5"/>
  <c r="B104" i="5"/>
  <c r="C104" i="5" s="1"/>
  <c r="G99" i="4"/>
  <c r="F100" i="4"/>
  <c r="I99" i="4"/>
  <c r="H99" i="4"/>
  <c r="H97" i="3"/>
  <c r="I97" i="3"/>
  <c r="F98" i="3"/>
  <c r="G97" i="3"/>
  <c r="J97" i="1"/>
  <c r="G97" i="1"/>
  <c r="K97" i="1"/>
  <c r="H97" i="1"/>
  <c r="I97" i="1"/>
  <c r="F98" i="1"/>
  <c r="H103" i="7" l="1"/>
  <c r="F104" i="7"/>
  <c r="M104" i="7" s="1"/>
  <c r="G103" i="7"/>
  <c r="K103" i="7"/>
  <c r="J103" i="7"/>
  <c r="I103" i="7"/>
  <c r="D103" i="5"/>
  <c r="I100" i="5"/>
  <c r="H102" i="5"/>
  <c r="H101" i="5"/>
  <c r="B105" i="5"/>
  <c r="C105" i="5" s="1"/>
  <c r="F101" i="4"/>
  <c r="I100" i="4"/>
  <c r="H100" i="4"/>
  <c r="G100" i="4"/>
  <c r="I98" i="3"/>
  <c r="H98" i="3"/>
  <c r="G98" i="3"/>
  <c r="F99" i="3"/>
  <c r="I98" i="1"/>
  <c r="J98" i="1"/>
  <c r="G98" i="1"/>
  <c r="K98" i="1"/>
  <c r="H98" i="1"/>
  <c r="F99" i="1"/>
  <c r="F105" i="7" l="1"/>
  <c r="M105" i="7" s="1"/>
  <c r="I104" i="7"/>
  <c r="K104" i="7"/>
  <c r="J104" i="7"/>
  <c r="H104" i="7"/>
  <c r="G104" i="7"/>
  <c r="F103" i="5"/>
  <c r="G103" i="5" s="1"/>
  <c r="D104" i="5"/>
  <c r="I102" i="5"/>
  <c r="B106" i="5"/>
  <c r="C106" i="5" s="1"/>
  <c r="I101" i="5"/>
  <c r="G101" i="4"/>
  <c r="F102" i="4"/>
  <c r="H101" i="4"/>
  <c r="I101" i="4"/>
  <c r="I99" i="3"/>
  <c r="H99" i="3"/>
  <c r="G99" i="3"/>
  <c r="F100" i="3"/>
  <c r="H99" i="1"/>
  <c r="I99" i="1"/>
  <c r="J99" i="1"/>
  <c r="G99" i="1"/>
  <c r="K99" i="1"/>
  <c r="F100" i="1"/>
  <c r="J105" i="7" l="1"/>
  <c r="I105" i="7"/>
  <c r="F106" i="7"/>
  <c r="M106" i="7" s="1"/>
  <c r="H105" i="7"/>
  <c r="K105" i="7"/>
  <c r="G105" i="7"/>
  <c r="F104" i="5"/>
  <c r="G104" i="5" s="1"/>
  <c r="D105" i="5"/>
  <c r="H103" i="5"/>
  <c r="B107" i="5"/>
  <c r="C107" i="5" s="1"/>
  <c r="F103" i="4"/>
  <c r="I102" i="4"/>
  <c r="H102" i="4"/>
  <c r="G102" i="4"/>
  <c r="I100" i="3"/>
  <c r="H100" i="3"/>
  <c r="F101" i="3"/>
  <c r="G100" i="3"/>
  <c r="G100" i="1"/>
  <c r="K100" i="1"/>
  <c r="H100" i="1"/>
  <c r="I100" i="1"/>
  <c r="J100" i="1"/>
  <c r="F101" i="1"/>
  <c r="K106" i="7" l="1"/>
  <c r="G106" i="7"/>
  <c r="F107" i="7"/>
  <c r="M107" i="7" s="1"/>
  <c r="H106" i="7"/>
  <c r="J106" i="7"/>
  <c r="I106" i="7"/>
  <c r="F105" i="5"/>
  <c r="G105" i="5" s="1"/>
  <c r="D106" i="5"/>
  <c r="F106" i="5" s="1"/>
  <c r="G106" i="5" s="1"/>
  <c r="I103" i="5"/>
  <c r="B108" i="5"/>
  <c r="C108" i="5" s="1"/>
  <c r="H104" i="5"/>
  <c r="G103" i="4"/>
  <c r="F104" i="4"/>
  <c r="I103" i="4"/>
  <c r="H103" i="4"/>
  <c r="H101" i="3"/>
  <c r="I101" i="3"/>
  <c r="F102" i="3"/>
  <c r="G101" i="3"/>
  <c r="J101" i="1"/>
  <c r="G101" i="1"/>
  <c r="K101" i="1"/>
  <c r="H101" i="1"/>
  <c r="I101" i="1"/>
  <c r="F102" i="1"/>
  <c r="H107" i="7" l="1"/>
  <c r="K107" i="7"/>
  <c r="J107" i="7"/>
  <c r="I107" i="7"/>
  <c r="G107" i="7"/>
  <c r="H105" i="5"/>
  <c r="D107" i="5"/>
  <c r="H106" i="5"/>
  <c r="B109" i="5"/>
  <c r="C109" i="5" s="1"/>
  <c r="I105" i="5"/>
  <c r="I104" i="5"/>
  <c r="F105" i="4"/>
  <c r="I104" i="4"/>
  <c r="H104" i="4"/>
  <c r="G104" i="4"/>
  <c r="I102" i="3"/>
  <c r="H102" i="3"/>
  <c r="G102" i="3"/>
  <c r="F103" i="3"/>
  <c r="I102" i="1"/>
  <c r="J102" i="1"/>
  <c r="G102" i="1"/>
  <c r="K102" i="1"/>
  <c r="H102" i="1"/>
  <c r="F103" i="1"/>
  <c r="F107" i="5" l="1"/>
  <c r="H107" i="5" s="1"/>
  <c r="D108" i="5"/>
  <c r="I106" i="5"/>
  <c r="B110" i="5"/>
  <c r="C110" i="5" s="1"/>
  <c r="G105" i="4"/>
  <c r="F106" i="4"/>
  <c r="I105" i="4"/>
  <c r="H105" i="4"/>
  <c r="I103" i="3"/>
  <c r="H103" i="3"/>
  <c r="G103" i="3"/>
  <c r="F104" i="3"/>
  <c r="H103" i="1"/>
  <c r="I103" i="1"/>
  <c r="J103" i="1"/>
  <c r="K103" i="1"/>
  <c r="G103" i="1"/>
  <c r="F104" i="1"/>
  <c r="G107" i="5" l="1"/>
  <c r="I107" i="5" s="1"/>
  <c r="F108" i="5"/>
  <c r="G108" i="5" s="1"/>
  <c r="D109" i="5"/>
  <c r="B111" i="5"/>
  <c r="C111" i="5" s="1"/>
  <c r="F107" i="4"/>
  <c r="I106" i="4"/>
  <c r="H106" i="4"/>
  <c r="G106" i="4"/>
  <c r="I104" i="3"/>
  <c r="H104" i="3"/>
  <c r="F105" i="3"/>
  <c r="G104" i="3"/>
  <c r="G104" i="1"/>
  <c r="K104" i="1"/>
  <c r="H104" i="1"/>
  <c r="I104" i="1"/>
  <c r="J104" i="1"/>
  <c r="F105" i="1"/>
  <c r="F109" i="5" l="1"/>
  <c r="G109" i="5" s="1"/>
  <c r="D110" i="5"/>
  <c r="F110" i="5" s="1"/>
  <c r="G110" i="5" s="1"/>
  <c r="B112" i="5"/>
  <c r="C112" i="5" s="1"/>
  <c r="H108" i="5"/>
  <c r="G107" i="4"/>
  <c r="I107" i="4"/>
  <c r="H107" i="4"/>
  <c r="H105" i="3"/>
  <c r="I105" i="3"/>
  <c r="F106" i="3"/>
  <c r="G105" i="3"/>
  <c r="J105" i="1"/>
  <c r="G105" i="1"/>
  <c r="K105" i="1"/>
  <c r="H105" i="1"/>
  <c r="I105" i="1"/>
  <c r="F106" i="1"/>
  <c r="D111" i="5" l="1"/>
  <c r="I108" i="5"/>
  <c r="H110" i="5"/>
  <c r="B113" i="5"/>
  <c r="C113" i="5" s="1"/>
  <c r="H109" i="5"/>
  <c r="I106" i="3"/>
  <c r="H106" i="3"/>
  <c r="G106" i="3"/>
  <c r="F107" i="3"/>
  <c r="F107" i="1"/>
  <c r="I106" i="1"/>
  <c r="J106" i="1"/>
  <c r="G106" i="1"/>
  <c r="K106" i="1"/>
  <c r="H106" i="1"/>
  <c r="F111" i="5" l="1"/>
  <c r="G111" i="5" s="1"/>
  <c r="D112" i="5"/>
  <c r="I110" i="5"/>
  <c r="I109" i="5"/>
  <c r="B114" i="5"/>
  <c r="C114" i="5" s="1"/>
  <c r="I107" i="3"/>
  <c r="H107" i="3"/>
  <c r="G107" i="3"/>
  <c r="H107" i="1"/>
  <c r="I107" i="1"/>
  <c r="J107" i="1"/>
  <c r="G107" i="1"/>
  <c r="K107" i="1"/>
  <c r="H111" i="5" l="1"/>
  <c r="F112" i="5"/>
  <c r="G112" i="5" s="1"/>
  <c r="D113" i="5"/>
  <c r="I111" i="5"/>
  <c r="B115" i="5"/>
  <c r="C115" i="5" s="1"/>
  <c r="F113" i="5" l="1"/>
  <c r="G113" i="5" s="1"/>
  <c r="D114" i="5"/>
  <c r="F114" i="5" s="1"/>
  <c r="G114" i="5" s="1"/>
  <c r="H112" i="5"/>
  <c r="B116" i="5"/>
  <c r="C116" i="5" s="1"/>
  <c r="H113" i="5" l="1"/>
  <c r="D115" i="5"/>
  <c r="I112" i="5"/>
  <c r="H114" i="5"/>
  <c r="I113" i="5"/>
  <c r="B117" i="5"/>
  <c r="C117" i="5" s="1"/>
  <c r="F115" i="5" l="1"/>
  <c r="G115" i="5" s="1"/>
  <c r="D116" i="5"/>
  <c r="I114" i="5"/>
  <c r="B118" i="5"/>
  <c r="C118" i="5" s="1"/>
  <c r="H115" i="5" l="1"/>
  <c r="F116" i="5"/>
  <c r="G116" i="5" s="1"/>
  <c r="D117" i="5"/>
  <c r="I115" i="5"/>
  <c r="H116" i="5"/>
  <c r="B119" i="5"/>
  <c r="C119" i="5" s="1"/>
  <c r="F117" i="5" l="1"/>
  <c r="G117" i="5" s="1"/>
  <c r="D118" i="5"/>
  <c r="F118" i="5" s="1"/>
  <c r="G118" i="5" s="1"/>
  <c r="I116" i="5"/>
  <c r="B120" i="5"/>
  <c r="C120" i="5" s="1"/>
  <c r="D119" i="5" l="1"/>
  <c r="H117" i="5"/>
  <c r="B121" i="5"/>
  <c r="C121" i="5" s="1"/>
  <c r="F119" i="5" l="1"/>
  <c r="G119" i="5" s="1"/>
  <c r="D120" i="5"/>
  <c r="I117" i="5"/>
  <c r="H118" i="5"/>
  <c r="B122" i="5"/>
  <c r="C122" i="5" s="1"/>
  <c r="F120" i="5" l="1"/>
  <c r="G120" i="5" s="1"/>
  <c r="D121" i="5"/>
  <c r="I118" i="5"/>
  <c r="H119" i="5"/>
  <c r="B123" i="5"/>
  <c r="C123" i="5" s="1"/>
  <c r="H120" i="5" l="1"/>
  <c r="F121" i="5"/>
  <c r="G121" i="5" s="1"/>
  <c r="D122" i="5"/>
  <c r="F122" i="5" s="1"/>
  <c r="G122" i="5" s="1"/>
  <c r="I119" i="5"/>
  <c r="I120" i="5"/>
  <c r="B124" i="5"/>
  <c r="C124" i="5" s="1"/>
  <c r="D123" i="5" l="1"/>
  <c r="F123" i="5" s="1"/>
  <c r="G123" i="5" s="1"/>
  <c r="H121" i="5"/>
  <c r="H122" i="5"/>
  <c r="B125" i="5"/>
  <c r="C125" i="5" s="1"/>
  <c r="D124" i="5" l="1"/>
  <c r="I122" i="5"/>
  <c r="I121" i="5"/>
  <c r="B126" i="5"/>
  <c r="C126" i="5" s="1"/>
  <c r="F124" i="5" l="1"/>
  <c r="G124" i="5" s="1"/>
  <c r="D125" i="5"/>
  <c r="B127" i="5"/>
  <c r="C127" i="5" s="1"/>
  <c r="H123" i="5"/>
  <c r="F125" i="5" l="1"/>
  <c r="G125" i="5" s="1"/>
  <c r="D126" i="5"/>
  <c r="F126" i="5" s="1"/>
  <c r="G126" i="5" s="1"/>
  <c r="I123" i="5"/>
  <c r="H124" i="5"/>
  <c r="B128" i="5"/>
  <c r="C128" i="5" s="1"/>
  <c r="H125" i="5" l="1"/>
  <c r="D127" i="5"/>
  <c r="I125" i="5"/>
  <c r="B129" i="5"/>
  <c r="C129" i="5" s="1"/>
  <c r="I124" i="5"/>
  <c r="F127" i="5" l="1"/>
  <c r="G127" i="5" s="1"/>
  <c r="D128" i="5"/>
  <c r="H126" i="5"/>
  <c r="B130" i="5"/>
  <c r="C130" i="5" s="1"/>
  <c r="F128" i="5" l="1"/>
  <c r="G128" i="5" s="1"/>
  <c r="D129" i="5"/>
  <c r="I126" i="5"/>
  <c r="B131" i="5"/>
  <c r="C131" i="5" s="1"/>
  <c r="H127" i="5"/>
  <c r="F129" i="5" l="1"/>
  <c r="G129" i="5"/>
  <c r="D130" i="5"/>
  <c r="F130" i="5" s="1"/>
  <c r="G130" i="5" s="1"/>
  <c r="I127" i="5"/>
  <c r="H129" i="5"/>
  <c r="B132" i="5"/>
  <c r="C132" i="5" s="1"/>
  <c r="H128" i="5"/>
  <c r="D131" i="5" l="1"/>
  <c r="I129" i="5"/>
  <c r="I128" i="5"/>
  <c r="B133" i="5"/>
  <c r="C133" i="5" s="1"/>
  <c r="H130" i="5"/>
  <c r="F131" i="5" l="1"/>
  <c r="G131" i="5"/>
  <c r="D132" i="5"/>
  <c r="I130" i="5"/>
  <c r="B134" i="5"/>
  <c r="C134" i="5" s="1"/>
  <c r="F132" i="5" l="1"/>
  <c r="G132" i="5" s="1"/>
  <c r="D133" i="5"/>
  <c r="B135" i="5"/>
  <c r="C135" i="5" s="1"/>
  <c r="H131" i="5"/>
  <c r="F133" i="5" l="1"/>
  <c r="G133" i="5" s="1"/>
  <c r="D134" i="5"/>
  <c r="F134" i="5" s="1"/>
  <c r="G134" i="5" s="1"/>
  <c r="I131" i="5"/>
  <c r="H132" i="5"/>
  <c r="B136" i="5"/>
  <c r="C136" i="5" s="1"/>
  <c r="H133" i="5" l="1"/>
  <c r="D135" i="5"/>
  <c r="I132" i="5"/>
  <c r="H134" i="5"/>
  <c r="B137" i="5"/>
  <c r="C137" i="5" s="1"/>
  <c r="I133" i="5"/>
  <c r="F135" i="5" l="1"/>
  <c r="G135" i="5" s="1"/>
  <c r="D136" i="5"/>
  <c r="I134" i="5"/>
  <c r="B138" i="5"/>
  <c r="C138" i="5" s="1"/>
  <c r="F136" i="5" l="1"/>
  <c r="G136" i="5" s="1"/>
  <c r="D137" i="5"/>
  <c r="B139" i="5"/>
  <c r="C139" i="5" s="1"/>
  <c r="H135" i="5"/>
  <c r="F137" i="5" l="1"/>
  <c r="H137" i="5" s="1"/>
  <c r="D138" i="5"/>
  <c r="F138" i="5" s="1"/>
  <c r="G138" i="5" s="1"/>
  <c r="I135" i="5"/>
  <c r="H136" i="5"/>
  <c r="B140" i="5"/>
  <c r="C140" i="5" s="1"/>
  <c r="G137" i="5" l="1"/>
  <c r="I137" i="5" s="1"/>
  <c r="D139" i="5"/>
  <c r="I136" i="5"/>
  <c r="H138" i="5"/>
  <c r="B141" i="5"/>
  <c r="C141" i="5" s="1"/>
  <c r="F139" i="5" l="1"/>
  <c r="G139" i="5" s="1"/>
  <c r="D140" i="5"/>
  <c r="I138" i="5"/>
  <c r="B142" i="5"/>
  <c r="C142" i="5" s="1"/>
  <c r="F140" i="5" l="1"/>
  <c r="G140" i="5" s="1"/>
  <c r="D141" i="5"/>
  <c r="B143" i="5"/>
  <c r="C143" i="5" s="1"/>
  <c r="H139" i="5"/>
  <c r="F141" i="5" l="1"/>
  <c r="G141" i="5" s="1"/>
  <c r="D142" i="5"/>
  <c r="F142" i="5" s="1"/>
  <c r="G142" i="5" s="1"/>
  <c r="I139" i="5"/>
  <c r="B144" i="5"/>
  <c r="C144" i="5" s="1"/>
  <c r="H140" i="5"/>
  <c r="H141" i="5" l="1"/>
  <c r="D143" i="5"/>
  <c r="I140" i="5"/>
  <c r="I141" i="5"/>
  <c r="H142" i="5"/>
  <c r="B145" i="5"/>
  <c r="C145" i="5" s="1"/>
  <c r="F143" i="5" l="1"/>
  <c r="G143" i="5" s="1"/>
  <c r="D144" i="5"/>
  <c r="I142" i="5"/>
  <c r="B146" i="5"/>
  <c r="C146" i="5" s="1"/>
  <c r="H143" i="5" l="1"/>
  <c r="F144" i="5"/>
  <c r="G144" i="5" s="1"/>
  <c r="D145" i="5"/>
  <c r="I143" i="5"/>
  <c r="B147" i="5"/>
  <c r="C147" i="5" s="1"/>
  <c r="H144" i="5" l="1"/>
  <c r="F145" i="5"/>
  <c r="G145" i="5" s="1"/>
  <c r="D146" i="5"/>
  <c r="F146" i="5" s="1"/>
  <c r="G146" i="5" s="1"/>
  <c r="I144" i="5"/>
  <c r="B148" i="5"/>
  <c r="C148" i="5" s="1"/>
  <c r="D147" i="5" l="1"/>
  <c r="B149" i="5"/>
  <c r="C149" i="5" s="1"/>
  <c r="H145" i="5"/>
  <c r="F147" i="5" l="1"/>
  <c r="G147" i="5" s="1"/>
  <c r="D148" i="5"/>
  <c r="I145" i="5"/>
  <c r="B150" i="5"/>
  <c r="C150" i="5" s="1"/>
  <c r="H146" i="5"/>
  <c r="H147" i="5" l="1"/>
  <c r="F148" i="5"/>
  <c r="G148" i="5" s="1"/>
  <c r="D149" i="5"/>
  <c r="I147" i="5"/>
  <c r="H148" i="5"/>
  <c r="I146" i="5"/>
  <c r="B151" i="5"/>
  <c r="C151" i="5" s="1"/>
  <c r="F149" i="5" l="1"/>
  <c r="G149" i="5" s="1"/>
  <c r="D150" i="5"/>
  <c r="F150" i="5" s="1"/>
  <c r="G150" i="5" s="1"/>
  <c r="I148" i="5"/>
  <c r="B152" i="5"/>
  <c r="C152" i="5" s="1"/>
  <c r="H149" i="5" l="1"/>
  <c r="D151" i="5"/>
  <c r="I149" i="5"/>
  <c r="B153" i="5"/>
  <c r="C153" i="5" s="1"/>
  <c r="F151" i="5" l="1"/>
  <c r="G151" i="5" s="1"/>
  <c r="D152" i="5"/>
  <c r="H150" i="5"/>
  <c r="B154" i="5"/>
  <c r="C154" i="5" s="1"/>
  <c r="H151" i="5" l="1"/>
  <c r="F152" i="5"/>
  <c r="G152" i="5"/>
  <c r="D153" i="5"/>
  <c r="I150" i="5"/>
  <c r="I151" i="5"/>
  <c r="H152" i="5"/>
  <c r="B155" i="5"/>
  <c r="C155" i="5" s="1"/>
  <c r="F153" i="5" l="1"/>
  <c r="G153" i="5" s="1"/>
  <c r="D154" i="5"/>
  <c r="F154" i="5" s="1"/>
  <c r="G154" i="5" s="1"/>
  <c r="I152" i="5"/>
  <c r="B156" i="5"/>
  <c r="C156" i="5" s="1"/>
  <c r="H153" i="5" l="1"/>
  <c r="D155" i="5"/>
  <c r="I153" i="5"/>
  <c r="H154" i="5"/>
  <c r="B157" i="5"/>
  <c r="C157" i="5" s="1"/>
  <c r="F155" i="5" l="1"/>
  <c r="G155" i="5" s="1"/>
  <c r="D156" i="5"/>
  <c r="I154" i="5"/>
  <c r="B158" i="5"/>
  <c r="C158" i="5" s="1"/>
  <c r="H155" i="5" l="1"/>
  <c r="F156" i="5"/>
  <c r="G156" i="5" s="1"/>
  <c r="D157" i="5"/>
  <c r="I155" i="5"/>
  <c r="B159" i="5"/>
  <c r="C159" i="5" s="1"/>
  <c r="F157" i="5" l="1"/>
  <c r="G157" i="5" s="1"/>
  <c r="D158" i="5"/>
  <c r="F158" i="5" s="1"/>
  <c r="G158" i="5" s="1"/>
  <c r="H156" i="5"/>
  <c r="B160" i="5"/>
  <c r="C160" i="5" s="1"/>
  <c r="D159" i="5" l="1"/>
  <c r="I156" i="5"/>
  <c r="H157" i="5"/>
  <c r="B161" i="5"/>
  <c r="C161" i="5" s="1"/>
  <c r="F159" i="5" l="1"/>
  <c r="H159" i="5" s="1"/>
  <c r="D160" i="5"/>
  <c r="I157" i="5"/>
  <c r="H158" i="5"/>
  <c r="B162" i="5"/>
  <c r="C162" i="5" s="1"/>
  <c r="G159" i="5" l="1"/>
  <c r="I159" i="5" s="1"/>
  <c r="F160" i="5"/>
  <c r="G160" i="5" s="1"/>
  <c r="D161" i="5"/>
  <c r="I158" i="5"/>
  <c r="B163" i="5"/>
  <c r="C163" i="5" s="1"/>
  <c r="F161" i="5" l="1"/>
  <c r="H161" i="5" s="1"/>
  <c r="G161" i="5"/>
  <c r="D162" i="5"/>
  <c r="F162" i="5" s="1"/>
  <c r="G162" i="5" s="1"/>
  <c r="H160" i="5"/>
  <c r="B164" i="5"/>
  <c r="C164" i="5" s="1"/>
  <c r="D163" i="5" l="1"/>
  <c r="I160" i="5"/>
  <c r="I161" i="5"/>
  <c r="B165" i="5"/>
  <c r="C165" i="5" s="1"/>
  <c r="F163" i="5" l="1"/>
  <c r="G163" i="5" s="1"/>
  <c r="D164" i="5"/>
  <c r="B166" i="5"/>
  <c r="C166" i="5" s="1"/>
  <c r="H162" i="5"/>
  <c r="F164" i="5" l="1"/>
  <c r="G164" i="5" s="1"/>
  <c r="D165" i="5"/>
  <c r="I162" i="5"/>
  <c r="B167" i="5"/>
  <c r="C167" i="5" s="1"/>
  <c r="H163" i="5"/>
  <c r="H164" i="5" l="1"/>
  <c r="F165" i="5"/>
  <c r="G165" i="5" s="1"/>
  <c r="D166" i="5"/>
  <c r="F166" i="5" s="1"/>
  <c r="G166" i="5" s="1"/>
  <c r="I163" i="5"/>
  <c r="I164" i="5"/>
  <c r="B168" i="5"/>
  <c r="C168" i="5" s="1"/>
  <c r="H165" i="5"/>
  <c r="D167" i="5" l="1"/>
  <c r="I165" i="5"/>
  <c r="H166" i="5"/>
  <c r="B169" i="5"/>
  <c r="C169" i="5" s="1"/>
  <c r="F167" i="5" l="1"/>
  <c r="G167" i="5" s="1"/>
  <c r="D168" i="5"/>
  <c r="I166" i="5"/>
  <c r="B170" i="5"/>
  <c r="C170" i="5" s="1"/>
  <c r="H167" i="5" l="1"/>
  <c r="F168" i="5"/>
  <c r="G168" i="5"/>
  <c r="D169" i="5"/>
  <c r="I167" i="5"/>
  <c r="B171" i="5"/>
  <c r="C171" i="5" s="1"/>
  <c r="F169" i="5" l="1"/>
  <c r="G169" i="5"/>
  <c r="D170" i="5"/>
  <c r="F170" i="5" s="1"/>
  <c r="G170" i="5" s="1"/>
  <c r="H168" i="5"/>
  <c r="B172" i="5"/>
  <c r="C172" i="5" s="1"/>
  <c r="D171" i="5" l="1"/>
  <c r="I168" i="5"/>
  <c r="H169" i="5"/>
  <c r="B173" i="5"/>
  <c r="C173" i="5" s="1"/>
  <c r="F171" i="5" l="1"/>
  <c r="G171" i="5" s="1"/>
  <c r="D172" i="5"/>
  <c r="I169" i="5"/>
  <c r="H170" i="5"/>
  <c r="B174" i="5"/>
  <c r="C174" i="5" s="1"/>
  <c r="F172" i="5" l="1"/>
  <c r="G172" i="5" s="1"/>
  <c r="D173" i="5"/>
  <c r="I170" i="5"/>
  <c r="H171" i="5"/>
  <c r="B175" i="5"/>
  <c r="C175" i="5" s="1"/>
  <c r="H172" i="5" l="1"/>
  <c r="F173" i="5"/>
  <c r="G173" i="5" s="1"/>
  <c r="D174" i="5"/>
  <c r="F174" i="5" s="1"/>
  <c r="G174" i="5" s="1"/>
  <c r="I172" i="5"/>
  <c r="H173" i="5"/>
  <c r="B176" i="5"/>
  <c r="C176" i="5" s="1"/>
  <c r="I171" i="5"/>
  <c r="D175" i="5" l="1"/>
  <c r="I173" i="5"/>
  <c r="H174" i="5"/>
  <c r="B177" i="5"/>
  <c r="C177" i="5" s="1"/>
  <c r="F175" i="5" l="1"/>
  <c r="G175" i="5" s="1"/>
  <c r="D176" i="5"/>
  <c r="I174" i="5"/>
  <c r="B178" i="5"/>
  <c r="C178" i="5" s="1"/>
  <c r="H175" i="5" l="1"/>
  <c r="F176" i="5"/>
  <c r="G176" i="5" s="1"/>
  <c r="D177" i="5"/>
  <c r="I175" i="5"/>
  <c r="B179" i="5"/>
  <c r="C179" i="5" s="1"/>
  <c r="H176" i="5" l="1"/>
  <c r="F177" i="5"/>
  <c r="G177" i="5" s="1"/>
  <c r="D178" i="5"/>
  <c r="F178" i="5" s="1"/>
  <c r="G178" i="5" s="1"/>
  <c r="I176" i="5"/>
  <c r="B180" i="5"/>
  <c r="C180" i="5" s="1"/>
  <c r="H177" i="5" l="1"/>
  <c r="D179" i="5"/>
  <c r="I177" i="5"/>
  <c r="B181" i="5"/>
  <c r="C181" i="5" s="1"/>
  <c r="H178" i="5"/>
  <c r="F179" i="5" l="1"/>
  <c r="G179" i="5" s="1"/>
  <c r="D180" i="5"/>
  <c r="I178" i="5"/>
  <c r="H179" i="5"/>
  <c r="B182" i="5"/>
  <c r="C182" i="5" s="1"/>
  <c r="F180" i="5" l="1"/>
  <c r="G180" i="5" s="1"/>
  <c r="D181" i="5"/>
  <c r="I179" i="5"/>
  <c r="B183" i="5"/>
  <c r="C183" i="5" s="1"/>
  <c r="H180" i="5" l="1"/>
  <c r="F181" i="5"/>
  <c r="G181" i="5" s="1"/>
  <c r="D182" i="5"/>
  <c r="F182" i="5" s="1"/>
  <c r="G182" i="5" s="1"/>
  <c r="I180" i="5"/>
  <c r="B184" i="5"/>
  <c r="C184" i="5" s="1"/>
  <c r="H181" i="5" l="1"/>
  <c r="D183" i="5"/>
  <c r="I181" i="5"/>
  <c r="H182" i="5"/>
  <c r="B185" i="5"/>
  <c r="C185" i="5" s="1"/>
  <c r="F183" i="5" l="1"/>
  <c r="H183" i="5" s="1"/>
  <c r="G183" i="5"/>
  <c r="D184" i="5"/>
  <c r="I182" i="5"/>
  <c r="B186" i="5"/>
  <c r="C186" i="5" s="1"/>
  <c r="F184" i="5" l="1"/>
  <c r="G184" i="5" s="1"/>
  <c r="D185" i="5"/>
  <c r="I183" i="5"/>
  <c r="B187" i="5"/>
  <c r="C187" i="5" s="1"/>
  <c r="H184" i="5" l="1"/>
  <c r="F185" i="5"/>
  <c r="G185" i="5" s="1"/>
  <c r="D186" i="5"/>
  <c r="F186" i="5" s="1"/>
  <c r="G186" i="5" s="1"/>
  <c r="I184" i="5"/>
  <c r="B188" i="5"/>
  <c r="C188" i="5" s="1"/>
  <c r="H185" i="5" l="1"/>
  <c r="D187" i="5"/>
  <c r="I185" i="5"/>
  <c r="H186" i="5"/>
  <c r="B189" i="5"/>
  <c r="C189" i="5" s="1"/>
  <c r="F187" i="5" l="1"/>
  <c r="G187" i="5"/>
  <c r="D188" i="5"/>
  <c r="I186" i="5"/>
  <c r="H187" i="5"/>
  <c r="B190" i="5"/>
  <c r="C190" i="5" s="1"/>
  <c r="F188" i="5" l="1"/>
  <c r="G188" i="5" s="1"/>
  <c r="D189" i="5"/>
  <c r="I187" i="5"/>
  <c r="B191" i="5"/>
  <c r="C191" i="5" s="1"/>
  <c r="F189" i="5" l="1"/>
  <c r="G189" i="5" s="1"/>
  <c r="D190" i="5"/>
  <c r="F190" i="5" s="1"/>
  <c r="G190" i="5" s="1"/>
  <c r="B192" i="5"/>
  <c r="C192" i="5" s="1"/>
  <c r="H188" i="5"/>
  <c r="D191" i="5" l="1"/>
  <c r="I188" i="5"/>
  <c r="H189" i="5"/>
  <c r="H190" i="5"/>
  <c r="B193" i="5"/>
  <c r="C193" i="5" s="1"/>
  <c r="F191" i="5" l="1"/>
  <c r="G191" i="5"/>
  <c r="D192" i="5"/>
  <c r="B194" i="5"/>
  <c r="C194" i="5" s="1"/>
  <c r="H191" i="5"/>
  <c r="I190" i="5"/>
  <c r="I189" i="5"/>
  <c r="F192" i="5" l="1"/>
  <c r="G192" i="5" s="1"/>
  <c r="D193" i="5"/>
  <c r="B195" i="5"/>
  <c r="C195" i="5" s="1"/>
  <c r="I191" i="5"/>
  <c r="H192" i="5" l="1"/>
  <c r="F193" i="5"/>
  <c r="G193" i="5"/>
  <c r="D194" i="5"/>
  <c r="F194" i="5" s="1"/>
  <c r="G194" i="5" s="1"/>
  <c r="I192" i="5"/>
  <c r="B196" i="5"/>
  <c r="C196" i="5" s="1"/>
  <c r="H193" i="5"/>
  <c r="D195" i="5" l="1"/>
  <c r="I193" i="5"/>
  <c r="H194" i="5"/>
  <c r="B197" i="5"/>
  <c r="C197" i="5" s="1"/>
  <c r="F195" i="5" l="1"/>
  <c r="G195" i="5" s="1"/>
  <c r="D196" i="5"/>
  <c r="B198" i="5"/>
  <c r="C198" i="5" s="1"/>
  <c r="I194" i="5"/>
  <c r="F196" i="5" l="1"/>
  <c r="G196" i="5" s="1"/>
  <c r="D197" i="5"/>
  <c r="H196" i="5"/>
  <c r="H195" i="5"/>
  <c r="B199" i="5"/>
  <c r="C199" i="5" s="1"/>
  <c r="F197" i="5" l="1"/>
  <c r="G197" i="5" s="1"/>
  <c r="D198" i="5"/>
  <c r="F198" i="5" s="1"/>
  <c r="G198" i="5" s="1"/>
  <c r="I196" i="5"/>
  <c r="I195" i="5"/>
  <c r="B200" i="5"/>
  <c r="C200" i="5" s="1"/>
  <c r="H197" i="5" l="1"/>
  <c r="D199" i="5"/>
  <c r="I197" i="5"/>
  <c r="H198" i="5"/>
  <c r="B201" i="5"/>
  <c r="C201" i="5" s="1"/>
  <c r="F199" i="5" l="1"/>
  <c r="G199" i="5" s="1"/>
  <c r="D200" i="5"/>
  <c r="B202" i="5"/>
  <c r="C202" i="5" s="1"/>
  <c r="I198" i="5"/>
  <c r="H199" i="5" l="1"/>
  <c r="F200" i="5"/>
  <c r="G200" i="5" s="1"/>
  <c r="D201" i="5"/>
  <c r="I199" i="5"/>
  <c r="B203" i="5"/>
  <c r="C203" i="5" s="1"/>
  <c r="H200" i="5" l="1"/>
  <c r="F201" i="5"/>
  <c r="G201" i="5" s="1"/>
  <c r="D202" i="5"/>
  <c r="F202" i="5" s="1"/>
  <c r="G202" i="5" s="1"/>
  <c r="I200" i="5"/>
  <c r="H201" i="5"/>
  <c r="B204" i="5"/>
  <c r="C204" i="5" s="1"/>
  <c r="D203" i="5" l="1"/>
  <c r="I201" i="5"/>
  <c r="B205" i="5"/>
  <c r="C205" i="5" s="1"/>
  <c r="F203" i="5" l="1"/>
  <c r="G203" i="5" s="1"/>
  <c r="D204" i="5"/>
  <c r="H202" i="5"/>
  <c r="B206" i="5"/>
  <c r="C206" i="5" s="1"/>
  <c r="F204" i="5" l="1"/>
  <c r="G204" i="5" s="1"/>
  <c r="D205" i="5"/>
  <c r="I202" i="5"/>
  <c r="B207" i="5"/>
  <c r="C207" i="5" s="1"/>
  <c r="H203" i="5"/>
  <c r="H204" i="5" l="1"/>
  <c r="F205" i="5"/>
  <c r="H205" i="5" s="1"/>
  <c r="D206" i="5"/>
  <c r="F206" i="5" s="1"/>
  <c r="G206" i="5" s="1"/>
  <c r="I204" i="5"/>
  <c r="B208" i="5"/>
  <c r="C208" i="5" s="1"/>
  <c r="I203" i="5"/>
  <c r="G205" i="5" l="1"/>
  <c r="I205" i="5" s="1"/>
  <c r="D207" i="5"/>
  <c r="B209" i="5"/>
  <c r="C209" i="5" s="1"/>
  <c r="H206" i="5"/>
  <c r="F207" i="5" l="1"/>
  <c r="G207" i="5" s="1"/>
  <c r="D208" i="5"/>
  <c r="I206" i="5"/>
  <c r="B210" i="5"/>
  <c r="C210" i="5" s="1"/>
  <c r="H207" i="5" l="1"/>
  <c r="F208" i="5"/>
  <c r="G208" i="5" s="1"/>
  <c r="D209" i="5"/>
  <c r="I207" i="5"/>
  <c r="B211" i="5"/>
  <c r="C211" i="5" s="1"/>
  <c r="F209" i="5" l="1"/>
  <c r="G209" i="5" s="1"/>
  <c r="D210" i="5"/>
  <c r="F210" i="5" s="1"/>
  <c r="G210" i="5" s="1"/>
  <c r="H208" i="5"/>
  <c r="B212" i="5"/>
  <c r="C212" i="5" s="1"/>
  <c r="D211" i="5" l="1"/>
  <c r="I208" i="5"/>
  <c r="H209" i="5"/>
  <c r="B213" i="5"/>
  <c r="C213" i="5" s="1"/>
  <c r="F211" i="5" l="1"/>
  <c r="G211" i="5" s="1"/>
  <c r="D212" i="5"/>
  <c r="H210" i="5"/>
  <c r="B214" i="5"/>
  <c r="C214" i="5" s="1"/>
  <c r="I209" i="5"/>
  <c r="H211" i="5" l="1"/>
  <c r="F212" i="5"/>
  <c r="G212" i="5" s="1"/>
  <c r="D213" i="5"/>
  <c r="I211" i="5"/>
  <c r="B215" i="5"/>
  <c r="C215" i="5" s="1"/>
  <c r="I210" i="5"/>
  <c r="H212" i="5" l="1"/>
  <c r="F213" i="5"/>
  <c r="G213" i="5" s="1"/>
  <c r="D214" i="5"/>
  <c r="F214" i="5" s="1"/>
  <c r="G214" i="5" s="1"/>
  <c r="I212" i="5"/>
  <c r="H213" i="5"/>
  <c r="B216" i="5"/>
  <c r="C216" i="5" s="1"/>
  <c r="D215" i="5" l="1"/>
  <c r="H214" i="5"/>
  <c r="B217" i="5"/>
  <c r="C217" i="5" s="1"/>
  <c r="I213" i="5"/>
  <c r="F215" i="5" l="1"/>
  <c r="G215" i="5" s="1"/>
  <c r="D216" i="5"/>
  <c r="I214" i="5"/>
  <c r="B218" i="5"/>
  <c r="C218" i="5" s="1"/>
  <c r="H215" i="5" l="1"/>
  <c r="F216" i="5"/>
  <c r="G216" i="5"/>
  <c r="D217" i="5"/>
  <c r="H216" i="5"/>
  <c r="B219" i="5"/>
  <c r="C219" i="5" s="1"/>
  <c r="I215" i="5"/>
  <c r="F217" i="5" l="1"/>
  <c r="G217" i="5" s="1"/>
  <c r="D218" i="5"/>
  <c r="F218" i="5" s="1"/>
  <c r="G218" i="5" s="1"/>
  <c r="I216" i="5"/>
  <c r="B220" i="5"/>
  <c r="C220" i="5" s="1"/>
  <c r="H217" i="5" l="1"/>
  <c r="D219" i="5"/>
  <c r="H218" i="5"/>
  <c r="B221" i="5"/>
  <c r="C221" i="5" s="1"/>
  <c r="I217" i="5"/>
  <c r="F219" i="5" l="1"/>
  <c r="G219" i="5" s="1"/>
  <c r="D220" i="5"/>
  <c r="B222" i="5"/>
  <c r="C222" i="5" s="1"/>
  <c r="I218" i="5"/>
  <c r="H219" i="5" l="1"/>
  <c r="F220" i="5"/>
  <c r="G220" i="5" s="1"/>
  <c r="D221" i="5"/>
  <c r="B223" i="5"/>
  <c r="C223" i="5" s="1"/>
  <c r="I219" i="5"/>
  <c r="H220" i="5" l="1"/>
  <c r="F221" i="5"/>
  <c r="G221" i="5" s="1"/>
  <c r="D222" i="5"/>
  <c r="F222" i="5" s="1"/>
  <c r="G222" i="5" s="1"/>
  <c r="I220" i="5"/>
  <c r="H221" i="5"/>
  <c r="B224" i="5"/>
  <c r="C224" i="5" s="1"/>
  <c r="D223" i="5" l="1"/>
  <c r="I221" i="5"/>
  <c r="H222" i="5"/>
  <c r="B225" i="5"/>
  <c r="C225" i="5" s="1"/>
  <c r="F223" i="5" l="1"/>
  <c r="G223" i="5" s="1"/>
  <c r="D224" i="5"/>
  <c r="B226" i="5"/>
  <c r="C226" i="5" s="1"/>
  <c r="I222" i="5"/>
  <c r="H223" i="5"/>
  <c r="F224" i="5" l="1"/>
  <c r="G224" i="5" s="1"/>
  <c r="D225" i="5"/>
  <c r="I223" i="5"/>
  <c r="H224" i="5" l="1"/>
  <c r="F225" i="5"/>
  <c r="G225" i="5" s="1"/>
  <c r="I225" i="5" s="1"/>
  <c r="D226" i="5"/>
  <c r="F226" i="5" s="1"/>
  <c r="G226" i="5" s="1"/>
  <c r="I224" i="5"/>
  <c r="H226" i="5" l="1"/>
  <c r="H225" i="5"/>
  <c r="I2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Ics Wing</author>
  </authors>
  <commentList>
    <comment ref="N12" authorId="0" shapeId="0" xr:uid="{43375E76-9EEB-4B5B-9909-4F01A8DAEC9B}">
      <text>
        <r>
          <rPr>
            <b/>
            <sz val="9"/>
            <color indexed="81"/>
            <rFont val="Tahoma"/>
            <family val="2"/>
          </rPr>
          <t>offset dx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6F555DB8-E672-446C-AC46-A019B5CB0F86}">
      <text>
        <r>
          <rPr>
            <b/>
            <sz val="9"/>
            <color indexed="81"/>
            <rFont val="Tahoma"/>
            <family val="2"/>
          </rPr>
          <t>delta 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 shapeId="0" xr:uid="{CBFBFF33-5431-4296-9BED-2277CEFAF218}">
      <text>
        <r>
          <rPr>
            <b/>
            <sz val="9"/>
            <color indexed="81"/>
            <rFont val="Tahoma"/>
            <family val="2"/>
          </rPr>
          <t>offset dx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8" authorId="0" shapeId="0" xr:uid="{BEEC8D91-C6AA-49D4-AABF-2808D29C87D7}">
      <text>
        <r>
          <rPr>
            <b/>
            <sz val="9"/>
            <color indexed="81"/>
            <rFont val="Tahoma"/>
            <family val="2"/>
          </rPr>
          <t>delta x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<sst xmlns="http://schemas.openxmlformats.org/spreadsheetml/2006/main" count="103" uniqueCount="32">
  <si>
    <t>vel. Campo in rps</t>
  </si>
  <si>
    <t>rotore</t>
  </si>
  <si>
    <t>statore</t>
  </si>
  <si>
    <r>
      <t>R</t>
    </r>
    <r>
      <rPr>
        <vertAlign val="subscript"/>
        <sz val="11"/>
        <color rgb="FF000000"/>
        <rFont val="Calibri"/>
        <family val="2"/>
      </rPr>
      <t>1</t>
    </r>
  </si>
  <si>
    <r>
      <t>X</t>
    </r>
    <r>
      <rPr>
        <vertAlign val="subscript"/>
        <sz val="11"/>
        <color rgb="FF000000"/>
        <rFont val="Calibri"/>
        <family val="2"/>
      </rPr>
      <t>1</t>
    </r>
  </si>
  <si>
    <r>
      <t>R</t>
    </r>
    <r>
      <rPr>
        <vertAlign val="subscript"/>
        <sz val="11"/>
        <color rgb="FF000000"/>
        <rFont val="Calibri"/>
        <family val="2"/>
      </rPr>
      <t>2</t>
    </r>
  </si>
  <si>
    <r>
      <t>X</t>
    </r>
    <r>
      <rPr>
        <vertAlign val="subscript"/>
        <sz val="11"/>
        <color rgb="FF000000"/>
        <rFont val="Calibri"/>
        <family val="2"/>
      </rPr>
      <t>2</t>
    </r>
  </si>
  <si>
    <r>
      <t>V</t>
    </r>
    <r>
      <rPr>
        <vertAlign val="subscript"/>
        <sz val="11"/>
        <color rgb="FF000000"/>
        <rFont val="Calibri"/>
        <family val="2"/>
      </rPr>
      <t>s</t>
    </r>
  </si>
  <si>
    <r>
      <rPr>
        <sz val="11"/>
        <color rgb="FF000000"/>
        <rFont val="Symbol"/>
        <family val="1"/>
        <charset val="2"/>
      </rPr>
      <t>w</t>
    </r>
    <r>
      <rPr>
        <vertAlign val="subscript"/>
        <sz val="11"/>
        <color rgb="FF000000"/>
        <rFont val="Calibri"/>
        <family val="2"/>
        <scheme val="minor"/>
      </rPr>
      <t>s</t>
    </r>
  </si>
  <si>
    <t>tensione statore</t>
  </si>
  <si>
    <t>s</t>
  </si>
  <si>
    <t>x</t>
  </si>
  <si>
    <t>y</t>
  </si>
  <si>
    <t>torque1</t>
  </si>
  <si>
    <r>
      <t>P</t>
    </r>
    <r>
      <rPr>
        <vertAlign val="subscript"/>
        <sz val="11"/>
        <color rgb="FF000000"/>
        <rFont val="Calibri"/>
        <family val="2"/>
      </rPr>
      <t>A</t>
    </r>
  </si>
  <si>
    <r>
      <t>P</t>
    </r>
    <r>
      <rPr>
        <vertAlign val="subscript"/>
        <sz val="11"/>
        <color rgb="FF000000"/>
        <rFont val="Calibri"/>
        <family val="2"/>
      </rPr>
      <t>B</t>
    </r>
  </si>
  <si>
    <r>
      <t>P</t>
    </r>
    <r>
      <rPr>
        <vertAlign val="subscript"/>
        <sz val="11"/>
        <color rgb="FF000000"/>
        <rFont val="Calibri"/>
        <family val="2"/>
      </rPr>
      <t>2</t>
    </r>
  </si>
  <si>
    <r>
      <t>P</t>
    </r>
    <r>
      <rPr>
        <vertAlign val="subscript"/>
        <sz val="11"/>
        <color rgb="FF000000"/>
        <rFont val="Calibri"/>
        <family val="2"/>
      </rPr>
      <t>1</t>
    </r>
  </si>
  <si>
    <t>torque2</t>
  </si>
  <si>
    <r>
      <t>C</t>
    </r>
    <r>
      <rPr>
        <vertAlign val="subscript"/>
        <sz val="11"/>
        <color rgb="FF000000"/>
        <rFont val="Calibri"/>
        <family val="2"/>
      </rPr>
      <t>res</t>
    </r>
  </si>
  <si>
    <t>cima</t>
  </si>
  <si>
    <t>scavalca</t>
  </si>
  <si>
    <t>aggiusta</t>
  </si>
  <si>
    <t>p</t>
  </si>
  <si>
    <t>Δx</t>
  </si>
  <si>
    <t>d =</t>
  </si>
  <si>
    <t>passo =</t>
  </si>
  <si>
    <t>x+Δx</t>
  </si>
  <si>
    <t>Δy</t>
  </si>
  <si>
    <t>y+Δy</t>
  </si>
  <si>
    <t>y1</t>
  </si>
  <si>
    <t>y2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</si>
</sst>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</font>
    <font>
      <sz val="11"/>
      <name val="Calibri"/>
    </font>
    <font>
      <sz val="11"/>
      <color rgb="FF000000"/>
      <name val="Symbol"/>
      <family val="1"/>
      <charset val="2"/>
    </font>
    <font>
      <sz val="11"/>
      <color rgb="FF000000"/>
      <name val="Noto Sans Symbols"/>
      <family val="1"/>
      <charset val="2"/>
    </font>
    <font>
      <sz val="11"/>
      <color rgb="FF000000"/>
      <name val="Calibri"/>
      <family val="2"/>
    </font>
    <font>
      <sz val="11"/>
      <color theme="4"/>
      <name val="Calibri"/>
      <family val="2"/>
    </font>
    <font>
      <vertAlign val="subscript"/>
      <sz val="11"/>
      <color rgb="FF000000"/>
      <name val="Calibri"/>
      <family val="2"/>
    </font>
    <font>
      <vertAlign val="subscript"/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9" tint="-0.499984740745262"/>
      <name val="Calibri"/>
      <family val="2"/>
    </font>
    <font>
      <sz val="9"/>
      <color rgb="FFFF0000"/>
      <name val="Calibri"/>
      <family val="2"/>
    </font>
    <font>
      <sz val="8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 tint="-0.499984740745262"/>
      <name val="Calibri"/>
      <family val="2"/>
    </font>
    <font>
      <sz val="11"/>
      <color rgb="FFFFC000"/>
      <name val="Calibri"/>
      <family val="2"/>
    </font>
    <font>
      <sz val="11"/>
      <color theme="2" tint="-0.499984740745262"/>
      <name val="Calibri"/>
      <family val="2"/>
    </font>
    <font>
      <sz val="11"/>
      <color rgb="FF996633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/>
    </xf>
    <xf numFmtId="1" fontId="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0" fillId="0" borderId="1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2" fontId="0" fillId="0" borderId="4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2" fontId="0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1B6B17"/>
      <color rgb="FF996633"/>
      <color rgb="FFE2AC00"/>
      <color rgb="FFC00000"/>
      <color rgb="FF0B99C5"/>
      <color rgb="FFD0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n-US" sz="1000" b="0">
                <a:solidFill>
                  <a:schemeClr val="accent6">
                    <a:lumMod val="50000"/>
                  </a:schemeClr>
                </a:solidFill>
              </a:rPr>
              <a:t>Caratteristiche meccaniche al variare della Resistenza</a:t>
            </a:r>
            <a:r>
              <a:rPr lang="en-US" sz="1000" b="0" baseline="0">
                <a:solidFill>
                  <a:schemeClr val="accent6">
                    <a:lumMod val="50000"/>
                  </a:schemeClr>
                </a:solidFill>
              </a:rPr>
              <a:t> rotorica</a:t>
            </a:r>
            <a:endParaRPr lang="en-US" sz="1000" b="0">
              <a:solidFill>
                <a:schemeClr val="accent6">
                  <a:lumMod val="50000"/>
                </a:schemeClr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01170940660875"/>
          <c:y val="0.13137488789866039"/>
          <c:w val="0.81507829721152492"/>
          <c:h val="0.629284600330350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Foglio1!$G$6</c:f>
              <c:strCache>
                <c:ptCount val="1"/>
                <c:pt idx="0">
                  <c:v>70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Foglio1!$F$7:$F$107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Foglio1!$G$7:$G$107</c:f>
              <c:numCache>
                <c:formatCode>General</c:formatCode>
                <c:ptCount val="101"/>
                <c:pt idx="0">
                  <c:v>148.46688462777252</c:v>
                </c:pt>
                <c:pt idx="1">
                  <c:v>149.65056435625834</c:v>
                </c:pt>
                <c:pt idx="2">
                  <c:v>150.85292511584305</c:v>
                </c:pt>
                <c:pt idx="3">
                  <c:v>152.07440167574839</c:v>
                </c:pt>
                <c:pt idx="4">
                  <c:v>153.31544192154448</c:v>
                </c:pt>
                <c:pt idx="5">
                  <c:v>154.57650732632194</c:v>
                </c:pt>
                <c:pt idx="6">
                  <c:v>155.85807344038324</c:v>
                </c:pt>
                <c:pt idx="7">
                  <c:v>157.160630400136</c:v>
                </c:pt>
                <c:pt idx="8">
                  <c:v>158.48468345688048</c:v>
                </c:pt>
                <c:pt idx="9">
                  <c:v>159.83075352618891</c:v>
                </c:pt>
                <c:pt idx="10">
                  <c:v>161.19937775857795</c:v>
                </c:pt>
                <c:pt idx="11">
                  <c:v>162.59111013217324</c:v>
                </c:pt>
                <c:pt idx="12">
                  <c:v>164.00652206805751</c:v>
                </c:pt>
                <c:pt idx="13">
                  <c:v>165.44620306898088</c:v>
                </c:pt>
                <c:pt idx="14">
                  <c:v>166.91076138208854</c:v>
                </c:pt>
                <c:pt idx="15">
                  <c:v>168.40082468629316</c:v>
                </c:pt>
                <c:pt idx="16">
                  <c:v>169.91704080487466</c:v>
                </c:pt>
                <c:pt idx="17">
                  <c:v>171.46007844383692</c:v>
                </c:pt>
                <c:pt idx="18">
                  <c:v>173.03062795647975</c:v>
                </c:pt>
                <c:pt idx="19">
                  <c:v>174.62940213455818</c:v>
                </c:pt>
                <c:pt idx="20">
                  <c:v>176.25713702628772</c:v>
                </c:pt>
                <c:pt idx="21">
                  <c:v>177.91459278132439</c:v>
                </c:pt>
                <c:pt idx="22">
                  <c:v>179.60255452267867</c:v>
                </c:pt>
                <c:pt idx="23">
                  <c:v>181.32183324532767</c:v>
                </c:pt>
                <c:pt idx="24">
                  <c:v>183.07326674104769</c:v>
                </c:pt>
                <c:pt idx="25">
                  <c:v>184.85772054870262</c:v>
                </c:pt>
                <c:pt idx="26">
                  <c:v>186.67608892887887</c:v>
                </c:pt>
                <c:pt idx="27">
                  <c:v>188.52929586134908</c:v>
                </c:pt>
                <c:pt idx="28">
                  <c:v>190.41829606335963</c:v>
                </c:pt>
                <c:pt idx="29">
                  <c:v>192.34407602615863</c:v>
                </c:pt>
                <c:pt idx="30">
                  <c:v>194.30765506649789</c:v>
                </c:pt>
                <c:pt idx="31">
                  <c:v>196.31008638903373</c:v>
                </c:pt>
                <c:pt idx="32">
                  <c:v>198.35245815459459</c:v>
                </c:pt>
                <c:pt idx="33">
                  <c:v>200.43589454815589</c:v>
                </c:pt>
                <c:pt idx="34">
                  <c:v>202.56155683903</c:v>
                </c:pt>
                <c:pt idx="35">
                  <c:v>204.73064442420977</c:v>
                </c:pt>
                <c:pt idx="36">
                  <c:v>206.94439584394891</c:v>
                </c:pt>
                <c:pt idx="37">
                  <c:v>209.20408975647899</c:v>
                </c:pt>
                <c:pt idx="38">
                  <c:v>211.51104585618415</c:v>
                </c:pt>
                <c:pt idx="39">
                  <c:v>213.86662571651055</c:v>
                </c:pt>
                <c:pt idx="40">
                  <c:v>216.27223353529649</c:v>
                </c:pt>
                <c:pt idx="41">
                  <c:v>218.72931675596396</c:v>
                </c:pt>
                <c:pt idx="42">
                  <c:v>221.23936653299617</c:v>
                </c:pt>
                <c:pt idx="43">
                  <c:v>223.80391800418565</c:v>
                </c:pt>
                <c:pt idx="44">
                  <c:v>226.42455032511057</c:v>
                </c:pt>
                <c:pt idx="45">
                  <c:v>229.10288641295588</c:v>
                </c:pt>
                <c:pt idx="46">
                  <c:v>231.84059233690348</c:v>
                </c:pt>
                <c:pt idx="47">
                  <c:v>234.63937628055464</c:v>
                </c:pt>
                <c:pt idx="48">
                  <c:v>237.50098698785186</c:v>
                </c:pt>
                <c:pt idx="49">
                  <c:v>240.42721158728278</c:v>
                </c:pt>
                <c:pt idx="50">
                  <c:v>243.41987266923891</c:v>
                </c:pt>
                <c:pt idx="51">
                  <c:v>246.48082446758124</c:v>
                </c:pt>
                <c:pt idx="52">
                  <c:v>249.61194796794385</c:v>
                </c:pt>
                <c:pt idx="53">
                  <c:v>252.81514473106193</c:v>
                </c:pt>
                <c:pt idx="54">
                  <c:v>256.09232917823505</c:v>
                </c:pt>
                <c:pt idx="55">
                  <c:v>259.44541903641334</c:v>
                </c:pt>
                <c:pt idx="56">
                  <c:v>262.87632358044834</c:v>
                </c:pt>
                <c:pt idx="57">
                  <c:v>266.38692923748772</c:v>
                </c:pt>
                <c:pt idx="58">
                  <c:v>269.97908203041038</c:v>
                </c:pt>
                <c:pt idx="59">
                  <c:v>273.65456623003507</c:v>
                </c:pt>
                <c:pt idx="60">
                  <c:v>277.41507845506885</c:v>
                </c:pt>
                <c:pt idx="61">
                  <c:v>281.26219629876931</c:v>
                </c:pt>
                <c:pt idx="62">
                  <c:v>285.19734036494003</c:v>
                </c:pt>
                <c:pt idx="63">
                  <c:v>289.22172835415535</c:v>
                </c:pt>
                <c:pt idx="64">
                  <c:v>293.33631954255463</c:v>
                </c:pt>
                <c:pt idx="65">
                  <c:v>297.54174762553549</c:v>
                </c:pt>
                <c:pt idx="66">
                  <c:v>301.83823943845084</c:v>
                </c:pt>
                <c:pt idx="67">
                  <c:v>306.22551649182594</c:v>
                </c:pt>
                <c:pt idx="68">
                  <c:v>310.70267553839705</c:v>
                </c:pt>
                <c:pt idx="69">
                  <c:v>315.26804348278387</c:v>
                </c:pt>
                <c:pt idx="70">
                  <c:v>319.9190007986827</c:v>
                </c:pt>
                <c:pt idx="71">
                  <c:v>324.65176616324885</c:v>
                </c:pt>
                <c:pt idx="72">
                  <c:v>329.46113316144482</c:v>
                </c:pt>
                <c:pt idx="73">
                  <c:v>334.34014753173045</c:v>
                </c:pt>
                <c:pt idx="74">
                  <c:v>339.27971035413054</c:v>
                </c:pt>
                <c:pt idx="75">
                  <c:v>344.26808860098242</c:v>
                </c:pt>
                <c:pt idx="76">
                  <c:v>349.29030927904199</c:v>
                </c:pt>
                <c:pt idx="77">
                  <c:v>354.32740657863269</c:v>
                </c:pt>
                <c:pt idx="78">
                  <c:v>359.35548244581571</c:v>
                </c:pt>
                <c:pt idx="79">
                  <c:v>364.34452902252224</c:v>
                </c:pt>
                <c:pt idx="80">
                  <c:v>369.25694535863204</c:v>
                </c:pt>
                <c:pt idx="81">
                  <c:v>374.04565913718596</c:v>
                </c:pt>
                <c:pt idx="82">
                  <c:v>378.65173465572155</c:v>
                </c:pt>
                <c:pt idx="83">
                  <c:v>383.00130778371624</c:v>
                </c:pt>
                <c:pt idx="84">
                  <c:v>387.00163242287505</c:v>
                </c:pt>
                <c:pt idx="85">
                  <c:v>390.53594428918638</c:v>
                </c:pt>
                <c:pt idx="86">
                  <c:v>393.45673640466612</c:v>
                </c:pt>
                <c:pt idx="87">
                  <c:v>395.57688110474214</c:v>
                </c:pt>
                <c:pt idx="88">
                  <c:v>396.65780198882925</c:v>
                </c:pt>
                <c:pt idx="89">
                  <c:v>396.39355927429341</c:v>
                </c:pt>
                <c:pt idx="90">
                  <c:v>394.38920526811711</c:v>
                </c:pt>
                <c:pt idx="91">
                  <c:v>390.13099948111005</c:v>
                </c:pt>
                <c:pt idx="92">
                  <c:v>382.9448916028017</c:v>
                </c:pt>
                <c:pt idx="93">
                  <c:v>371.9378277121499</c:v>
                </c:pt>
                <c:pt idx="94">
                  <c:v>355.91346962437592</c:v>
                </c:pt>
                <c:pt idx="95">
                  <c:v>333.24906429722279</c:v>
                </c:pt>
                <c:pt idx="96">
                  <c:v>301.71206069478222</c:v>
                </c:pt>
                <c:pt idx="97">
                  <c:v>258.18104153049052</c:v>
                </c:pt>
                <c:pt idx="98">
                  <c:v>198.21060367192965</c:v>
                </c:pt>
                <c:pt idx="99">
                  <c:v>115.33395841833701</c:v>
                </c:pt>
                <c:pt idx="100">
                  <c:v>-9.0696079237080174E-2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6D-4222-9128-79660E02F98B}"/>
            </c:ext>
          </c:extLst>
        </c:ser>
        <c:ser>
          <c:idx val="1"/>
          <c:order val="1"/>
          <c:tx>
            <c:strRef>
              <c:f>Foglio1!$H$6</c:f>
              <c:strCache>
                <c:ptCount val="1"/>
                <c:pt idx="0">
                  <c:v>120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Foglio1!$F$7:$F$107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Foglio1!$H$7:$H$107</c:f>
              <c:numCache>
                <c:formatCode>General</c:formatCode>
                <c:ptCount val="101"/>
                <c:pt idx="0">
                  <c:v>220.39600454124093</c:v>
                </c:pt>
                <c:pt idx="1">
                  <c:v>221.87462540767683</c:v>
                </c:pt>
                <c:pt idx="2">
                  <c:v>223.37192395299272</c:v>
                </c:pt>
                <c:pt idx="3">
                  <c:v>224.88821399750196</c:v>
                </c:pt>
                <c:pt idx="4">
                  <c:v>226.42381444054951</c:v>
                </c:pt>
                <c:pt idx="5">
                  <c:v>227.97904922948513</c:v>
                </c:pt>
                <c:pt idx="6">
                  <c:v>229.55424731363195</c:v>
                </c:pt>
                <c:pt idx="7">
                  <c:v>231.1497425814832</c:v>
                </c:pt>
                <c:pt idx="8">
                  <c:v>232.76587377917699</c:v>
                </c:pt>
                <c:pt idx="9">
                  <c:v>234.40298440809119</c:v>
                </c:pt>
                <c:pt idx="10">
                  <c:v>236.06142259916996</c:v>
                </c:pt>
                <c:pt idx="11">
                  <c:v>237.74154096134453</c:v>
                </c:pt>
                <c:pt idx="12">
                  <c:v>239.44369640112393</c:v>
                </c:pt>
                <c:pt idx="13">
                  <c:v>241.16824991012473</c:v>
                </c:pt>
                <c:pt idx="14">
                  <c:v>242.91556631695656</c:v>
                </c:pt>
                <c:pt idx="15">
                  <c:v>244.68601399950077</c:v>
                </c:pt>
                <c:pt idx="16">
                  <c:v>246.47996455318588</c:v>
                </c:pt>
                <c:pt idx="17">
                  <c:v>248.29779241038955</c:v>
                </c:pt>
                <c:pt idx="18">
                  <c:v>250.13987440556534</c:v>
                </c:pt>
                <c:pt idx="19">
                  <c:v>252.0065892801006</c:v>
                </c:pt>
                <c:pt idx="20">
                  <c:v>253.89831712025105</c:v>
                </c:pt>
                <c:pt idx="21">
                  <c:v>255.81543872076321</c:v>
                </c:pt>
                <c:pt idx="22">
                  <c:v>257.75833486597173</c:v>
                </c:pt>
                <c:pt idx="23">
                  <c:v>259.72738551924039</c:v>
                </c:pt>
                <c:pt idx="24">
                  <c:v>261.72296891058534</c:v>
                </c:pt>
                <c:pt idx="25">
                  <c:v>263.74546051117125</c:v>
                </c:pt>
                <c:pt idx="26">
                  <c:v>265.79523188207526</c:v>
                </c:pt>
                <c:pt idx="27">
                  <c:v>267.87264938327246</c:v>
                </c:pt>
                <c:pt idx="28">
                  <c:v>269.97807272716705</c:v>
                </c:pt>
                <c:pt idx="29">
                  <c:v>272.11185335916952</c:v>
                </c:pt>
                <c:pt idx="30">
                  <c:v>274.27433264576723</c:v>
                </c:pt>
                <c:pt idx="31">
                  <c:v>276.46583984822109</c:v>
                </c:pt>
                <c:pt idx="32">
                  <c:v>278.68668985741817</c:v>
                </c:pt>
                <c:pt idx="33">
                  <c:v>280.93718066246674</c:v>
                </c:pt>
                <c:pt idx="34">
                  <c:v>283.21759052230016</c:v>
                </c:pt>
                <c:pt idx="35">
                  <c:v>285.52817480580188</c:v>
                </c:pt>
                <c:pt idx="36">
                  <c:v>287.86916246170955</c:v>
                </c:pt>
                <c:pt idx="37">
                  <c:v>290.24075207474016</c:v>
                </c:pt>
                <c:pt idx="38">
                  <c:v>292.64310745890981</c:v>
                </c:pt>
                <c:pt idx="39">
                  <c:v>295.07635273280783</c:v>
                </c:pt>
                <c:pt idx="40">
                  <c:v>297.54056681451965</c:v>
                </c:pt>
                <c:pt idx="41">
                  <c:v>300.03577726584012</c:v>
                </c:pt>
                <c:pt idx="42">
                  <c:v>302.56195340623827</c:v>
                </c:pt>
                <c:pt idx="43">
                  <c:v>305.1189986065437</c:v>
                </c:pt>
                <c:pt idx="44">
                  <c:v>307.70674166032416</c:v>
                </c:pt>
                <c:pt idx="45">
                  <c:v>310.32492711718629</c:v>
                </c:pt>
                <c:pt idx="46">
                  <c:v>312.97320444645203</c:v>
                </c:pt>
                <c:pt idx="47">
                  <c:v>315.65111588155258</c:v>
                </c:pt>
                <c:pt idx="48">
                  <c:v>318.35808277462041</c:v>
                </c:pt>
                <c:pt idx="49">
                  <c:v>321.09339026672188</c:v>
                </c:pt>
                <c:pt idx="50">
                  <c:v>323.85617005140955</c:v>
                </c:pt>
                <c:pt idx="51">
                  <c:v>326.64538097716081</c:v>
                </c:pt>
                <c:pt idx="52">
                  <c:v>329.45978719704891</c:v>
                </c:pt>
                <c:pt idx="53">
                  <c:v>332.29793353078873</c:v>
                </c:pt>
                <c:pt idx="54">
                  <c:v>335.15811765403532</c:v>
                </c:pt>
                <c:pt idx="55">
                  <c:v>338.03835867123507</c:v>
                </c:pt>
                <c:pt idx="56">
                  <c:v>340.93636155991248</c:v>
                </c:pt>
                <c:pt idx="57">
                  <c:v>343.84947689420875</c:v>
                </c:pt>
                <c:pt idx="58">
                  <c:v>346.77465516157719</c:v>
                </c:pt>
                <c:pt idx="59">
                  <c:v>349.70839487615495</c:v>
                </c:pt>
                <c:pt idx="60">
                  <c:v>352.64668356226758</c:v>
                </c:pt>
                <c:pt idx="61">
                  <c:v>355.58493052792136</c:v>
                </c:pt>
                <c:pt idx="62">
                  <c:v>358.51789016629243</c:v>
                </c:pt>
                <c:pt idx="63">
                  <c:v>361.43957430737242</c:v>
                </c:pt>
                <c:pt idx="64">
                  <c:v>364.34315188506542</c:v>
                </c:pt>
                <c:pt idx="65">
                  <c:v>367.22083387850654</c:v>
                </c:pt>
                <c:pt idx="66">
                  <c:v>370.06374111956296</c:v>
                </c:pt>
                <c:pt idx="67">
                  <c:v>372.8617521182332</c:v>
                </c:pt>
                <c:pt idx="68">
                  <c:v>375.60332752767971</c:v>
                </c:pt>
                <c:pt idx="69">
                  <c:v>378.27530723060852</c:v>
                </c:pt>
                <c:pt idx="70">
                  <c:v>380.86267525326969</c:v>
                </c:pt>
                <c:pt idx="71">
                  <c:v>383.34828677064701</c:v>
                </c:pt>
                <c:pt idx="72">
                  <c:v>385.71255031631341</c:v>
                </c:pt>
                <c:pt idx="73">
                  <c:v>387.93305690215692</c:v>
                </c:pt>
                <c:pt idx="74">
                  <c:v>389.98414602218389</c:v>
                </c:pt>
                <c:pt idx="75">
                  <c:v>391.83639637845329</c:v>
                </c:pt>
                <c:pt idx="76">
                  <c:v>393.45602652007057</c:v>
                </c:pt>
                <c:pt idx="77">
                  <c:v>394.80418729168571</c:v>
                </c:pt>
                <c:pt idx="78">
                  <c:v>395.83612386914228</c:v>
                </c:pt>
                <c:pt idx="79">
                  <c:v>396.50017998627271</c:v>
                </c:pt>
                <c:pt idx="80">
                  <c:v>396.73661042592818</c:v>
                </c:pt>
                <c:pt idx="81">
                  <c:v>396.47615956140356</c:v>
                </c:pt>
                <c:pt idx="82">
                  <c:v>395.63835316211492</c:v>
                </c:pt>
                <c:pt idx="83">
                  <c:v>394.12943711250267</c:v>
                </c:pt>
                <c:pt idx="84">
                  <c:v>391.83987918421764</c:v>
                </c:pt>
                <c:pt idx="85">
                  <c:v>388.64132725941573</c:v>
                </c:pt>
                <c:pt idx="86">
                  <c:v>384.38288766693188</c:v>
                </c:pt>
                <c:pt idx="87">
                  <c:v>378.88654813988086</c:v>
                </c:pt>
                <c:pt idx="88">
                  <c:v>371.94151796879038</c:v>
                </c:pt>
                <c:pt idx="89">
                  <c:v>363.29718849665915</c:v>
                </c:pt>
                <c:pt idx="90">
                  <c:v>352.654323518453</c:v>
                </c:pt>
                <c:pt idx="91">
                  <c:v>339.65396189103512</c:v>
                </c:pt>
                <c:pt idx="92">
                  <c:v>323.8633399925202</c:v>
                </c:pt>
                <c:pt idx="93">
                  <c:v>304.75789953487453</c:v>
                </c:pt>
                <c:pt idx="94">
                  <c:v>281.69810698942945</c:v>
                </c:pt>
                <c:pt idx="95">
                  <c:v>253.89933016071456</c:v>
                </c:pt>
                <c:pt idx="96">
                  <c:v>220.39232789398909</c:v>
                </c:pt>
                <c:pt idx="97">
                  <c:v>179.97090678435529</c:v>
                </c:pt>
                <c:pt idx="98">
                  <c:v>131.12182169381057</c:v>
                </c:pt>
                <c:pt idx="99">
                  <c:v>71.929786314377367</c:v>
                </c:pt>
                <c:pt idx="100">
                  <c:v>-5.2903526832125077E-2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6D-4222-9128-79660E02F98B}"/>
            </c:ext>
          </c:extLst>
        </c:ser>
        <c:ser>
          <c:idx val="2"/>
          <c:order val="2"/>
          <c:tx>
            <c:strRef>
              <c:f>Foglio1!$I$6</c:f>
              <c:strCache>
                <c:ptCount val="1"/>
                <c:pt idx="0">
                  <c:v>200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Foglio1!$F$7:$F$107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Foglio1!$I$7:$I$107</c:f>
              <c:numCache>
                <c:formatCode>General</c:formatCode>
                <c:ptCount val="101"/>
                <c:pt idx="0">
                  <c:v>297.53990556342126</c:v>
                </c:pt>
                <c:pt idx="1">
                  <c:v>299.03330788347091</c:v>
                </c:pt>
                <c:pt idx="2">
                  <c:v>300.53786616263227</c:v>
                </c:pt>
                <c:pt idx="3">
                  <c:v>302.0535684291408</c:v>
                </c:pt>
                <c:pt idx="4">
                  <c:v>303.58039396396293</c:v>
                </c:pt>
                <c:pt idx="5">
                  <c:v>305.11831263105103</c:v>
                </c:pt>
                <c:pt idx="6">
                  <c:v>306.66728416041838</c:v>
                </c:pt>
                <c:pt idx="7">
                  <c:v>308.22725738054595</c:v>
                </c:pt>
                <c:pt idx="8">
                  <c:v>309.79816939635504</c:v>
                </c:pt>
                <c:pt idx="9">
                  <c:v>311.37994470867915</c:v>
                </c:pt>
                <c:pt idx="10">
                  <c:v>312.97249427083568</c:v>
                </c:pt>
                <c:pt idx="11">
                  <c:v>314.5757144775406</c:v>
                </c:pt>
                <c:pt idx="12">
                  <c:v>316.18948608102096</c:v>
                </c:pt>
                <c:pt idx="13">
                  <c:v>317.81367302874827</c:v>
                </c:pt>
                <c:pt idx="14">
                  <c:v>319.44812121676193</c:v>
                </c:pt>
                <c:pt idx="15">
                  <c:v>321.09265715203344</c:v>
                </c:pt>
                <c:pt idx="16">
                  <c:v>322.74708651678003</c:v>
                </c:pt>
                <c:pt idx="17">
                  <c:v>324.4111926270258</c:v>
                </c:pt>
                <c:pt idx="18">
                  <c:v>326.08473477705252</c:v>
                </c:pt>
                <c:pt idx="19">
                  <c:v>327.767446460656</c:v>
                </c:pt>
                <c:pt idx="20">
                  <c:v>329.45903345934056</c:v>
                </c:pt>
                <c:pt idx="21">
                  <c:v>331.15917178671003</c:v>
                </c:pt>
                <c:pt idx="22">
                  <c:v>332.86750547737165</c:v>
                </c:pt>
                <c:pt idx="23">
                  <c:v>334.5836442076249</c:v>
                </c:pt>
                <c:pt idx="24">
                  <c:v>336.30716073406694</c:v>
                </c:pt>
                <c:pt idx="25">
                  <c:v>338.03758813498803</c:v>
                </c:pt>
                <c:pt idx="26">
                  <c:v>339.77441683805267</c:v>
                </c:pt>
                <c:pt idx="27">
                  <c:v>341.51709141624536</c:v>
                </c:pt>
                <c:pt idx="28">
                  <c:v>343.26500713238158</c:v>
                </c:pt>
                <c:pt idx="29">
                  <c:v>345.01750621064934</c:v>
                </c:pt>
                <c:pt idx="30">
                  <c:v>346.77387381160986</c:v>
                </c:pt>
                <c:pt idx="31">
                  <c:v>348.53333368484272</c:v>
                </c:pt>
                <c:pt idx="32">
                  <c:v>350.29504347094348</c:v>
                </c:pt>
                <c:pt idx="33">
                  <c:v>352.05808962183897</c:v>
                </c:pt>
                <c:pt idx="34">
                  <c:v>353.82148190535463</c:v>
                </c:pt>
                <c:pt idx="35">
                  <c:v>355.58414745660144</c:v>
                </c:pt>
                <c:pt idx="36">
                  <c:v>357.34492433503118</c:v>
                </c:pt>
                <c:pt idx="37">
                  <c:v>359.10255454186489</c:v>
                </c:pt>
                <c:pt idx="38">
                  <c:v>360.85567644801006</c:v>
                </c:pt>
                <c:pt idx="39">
                  <c:v>362.602816577466</c:v>
                </c:pt>
                <c:pt idx="40">
                  <c:v>364.34238068553367</c:v>
                </c:pt>
                <c:pt idx="41">
                  <c:v>366.0726440648026</c:v>
                </c:pt>
                <c:pt idx="42">
                  <c:v>367.79174100481595</c:v>
                </c:pt>
                <c:pt idx="43">
                  <c:v>369.49765332341985</c:v>
                </c:pt>
                <c:pt idx="44">
                  <c:v>371.18819787897132</c:v>
                </c:pt>
                <c:pt idx="45">
                  <c:v>372.86101296269811</c:v>
                </c:pt>
                <c:pt idx="46">
                  <c:v>374.51354345942929</c:v>
                </c:pt>
                <c:pt idx="47">
                  <c:v>376.14302465249875</c:v>
                </c:pt>
                <c:pt idx="48">
                  <c:v>377.74646453466181</c:v>
                </c:pt>
                <c:pt idx="49">
                  <c:v>379.32062447118352</c:v>
                </c:pt>
                <c:pt idx="50">
                  <c:v>380.86199804358324</c:v>
                </c:pt>
                <c:pt idx="51">
                  <c:v>382.36678788260343</c:v>
                </c:pt>
                <c:pt idx="52">
                  <c:v>383.83088027647835</c:v>
                </c:pt>
                <c:pt idx="53">
                  <c:v>385.24981731515891</c:v>
                </c:pt>
                <c:pt idx="54">
                  <c:v>386.6187663023652</c:v>
                </c:pt>
                <c:pt idx="55">
                  <c:v>387.93248613471167</c:v>
                </c:pt>
                <c:pt idx="56">
                  <c:v>389.1852903101061</c:v>
                </c:pt>
                <c:pt idx="57">
                  <c:v>390.37100618550596</c:v>
                </c:pt>
                <c:pt idx="58">
                  <c:v>391.48293005614255</c:v>
                </c:pt>
                <c:pt idx="59">
                  <c:v>392.51377757362849</c:v>
                </c:pt>
                <c:pt idx="60">
                  <c:v>393.45562895785741</c:v>
                </c:pt>
                <c:pt idx="61">
                  <c:v>394.29986838608409</c:v>
                </c:pt>
                <c:pt idx="62">
                  <c:v>395.03711686061183</c:v>
                </c:pt>
                <c:pt idx="63">
                  <c:v>395.65715776236095</c:v>
                </c:pt>
                <c:pt idx="64">
                  <c:v>396.14885418932954</c:v>
                </c:pt>
                <c:pt idx="65">
                  <c:v>396.50005705415418</c:v>
                </c:pt>
                <c:pt idx="66">
                  <c:v>396.69750277089264</c:v>
                </c:pt>
                <c:pt idx="67">
                  <c:v>396.72669919445588</c:v>
                </c:pt>
                <c:pt idx="68">
                  <c:v>396.57179828286615</c:v>
                </c:pt>
                <c:pt idx="69">
                  <c:v>396.21545372804127</c:v>
                </c:pt>
                <c:pt idx="70">
                  <c:v>395.63866153949084</c:v>
                </c:pt>
                <c:pt idx="71">
                  <c:v>394.82058126041323</c:v>
                </c:pt>
                <c:pt idx="72">
                  <c:v>393.73833513919692</c:v>
                </c:pt>
                <c:pt idx="73">
                  <c:v>392.36678216146601</c:v>
                </c:pt>
                <c:pt idx="74">
                  <c:v>390.67826335688972</c:v>
                </c:pt>
                <c:pt idx="75">
                  <c:v>388.64231421675288</c:v>
                </c:pt>
                <c:pt idx="76">
                  <c:v>386.22533937547291</c:v>
                </c:pt>
                <c:pt idx="77">
                  <c:v>383.39024390082704</c:v>
                </c:pt>
                <c:pt idx="78">
                  <c:v>380.09601457783361</c:v>
                </c:pt>
                <c:pt idx="79">
                  <c:v>376.29724342844821</c:v>
                </c:pt>
                <c:pt idx="80">
                  <c:v>371.94358434459684</c:v>
                </c:pt>
                <c:pt idx="81">
                  <c:v>366.97913207753339</c:v>
                </c:pt>
                <c:pt idx="82">
                  <c:v>361.34171086250745</c:v>
                </c:pt>
                <c:pt idx="83">
                  <c:v>354.96205759011286</c:v>
                </c:pt>
                <c:pt idx="84">
                  <c:v>347.76288157182228</c:v>
                </c:pt>
                <c:pt idx="85">
                  <c:v>339.65777947080733</c:v>
                </c:pt>
                <c:pt idx="86">
                  <c:v>330.54997973374475</c:v>
                </c:pt>
                <c:pt idx="87">
                  <c:v>320.33088567945936</c:v>
                </c:pt>
                <c:pt idx="88">
                  <c:v>308.87838004021847</c:v>
                </c:pt>
                <c:pt idx="89">
                  <c:v>296.05484591003005</c:v>
                </c:pt>
                <c:pt idx="90">
                  <c:v>281.70484934465918</c:v>
                </c:pt>
                <c:pt idx="91">
                  <c:v>265.65241678102933</c:v>
                </c:pt>
                <c:pt idx="92">
                  <c:v>247.69782535141994</c:v>
                </c:pt>
                <c:pt idx="93">
                  <c:v>227.61380521487951</c:v>
                </c:pt>
                <c:pt idx="94">
                  <c:v>205.14102910459684</c:v>
                </c:pt>
                <c:pt idx="95">
                  <c:v>179.98273392925302</c:v>
                </c:pt>
                <c:pt idx="96">
                  <c:v>151.79828051902129</c:v>
                </c:pt>
                <c:pt idx="97">
                  <c:v>120.19540786292043</c:v>
                </c:pt>
                <c:pt idx="98">
                  <c:v>84.720873924674294</c:v>
                </c:pt>
                <c:pt idx="99">
                  <c:v>44.849091568664562</c:v>
                </c:pt>
                <c:pt idx="100">
                  <c:v>-3.1741269631562756E-2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6D-4222-9128-79660E02F98B}"/>
            </c:ext>
          </c:extLst>
        </c:ser>
        <c:ser>
          <c:idx val="3"/>
          <c:order val="3"/>
          <c:tx>
            <c:strRef>
              <c:f>Foglio1!$J$6</c:f>
              <c:strCache>
                <c:ptCount val="1"/>
                <c:pt idx="0">
                  <c:v>290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Foglio1!$F$7:$F$107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Foglio1!$J$7:$J$107</c:f>
              <c:numCache>
                <c:formatCode>General</c:formatCode>
                <c:ptCount val="101"/>
                <c:pt idx="0">
                  <c:v>348.59368557869067</c:v>
                </c:pt>
                <c:pt idx="1">
                  <c:v>349.80851634822159</c:v>
                </c:pt>
                <c:pt idx="2">
                  <c:v>351.02410776879788</c:v>
                </c:pt>
                <c:pt idx="3">
                  <c:v>352.24014622878775</c:v>
                </c:pt>
                <c:pt idx="4">
                  <c:v>353.45630023486444</c:v>
                </c:pt>
                <c:pt idx="5">
                  <c:v>354.67221946537592</c:v>
                </c:pt>
                <c:pt idx="6">
                  <c:v>355.88753377010352</c:v>
                </c:pt>
                <c:pt idx="7">
                  <c:v>357.10185211307112</c:v>
                </c:pt>
                <c:pt idx="8">
                  <c:v>358.31476145483555</c:v>
                </c:pt>
                <c:pt idx="9">
                  <c:v>359.52582557044491</c:v>
                </c:pt>
                <c:pt idx="10">
                  <c:v>360.73458379898125</c:v>
                </c:pt>
                <c:pt idx="11">
                  <c:v>361.94054972032012</c:v>
                </c:pt>
                <c:pt idx="12">
                  <c:v>363.14320975443434</c:v>
                </c:pt>
                <c:pt idx="13">
                  <c:v>364.34202167822934</c:v>
                </c:pt>
                <c:pt idx="14">
                  <c:v>365.5364130545471</c:v>
                </c:pt>
                <c:pt idx="15">
                  <c:v>366.72577956758494</c:v>
                </c:pt>
                <c:pt idx="16">
                  <c:v>367.90948325855692</c:v>
                </c:pt>
                <c:pt idx="17">
                  <c:v>369.08685065497895</c:v>
                </c:pt>
                <c:pt idx="18">
                  <c:v>370.25717078646875</c:v>
                </c:pt>
                <c:pt idx="19">
                  <c:v>371.41969307942503</c:v>
                </c:pt>
                <c:pt idx="20">
                  <c:v>372.573625122382</c:v>
                </c:pt>
                <c:pt idx="21">
                  <c:v>373.71813029321788</c:v>
                </c:pt>
                <c:pt idx="22">
                  <c:v>374.85232523872867</c:v>
                </c:pt>
                <c:pt idx="23">
                  <c:v>375.97527719635337</c:v>
                </c:pt>
                <c:pt idx="24">
                  <c:v>377.08600114705456</c:v>
                </c:pt>
                <c:pt idx="25">
                  <c:v>378.18345678750393</c:v>
                </c:pt>
                <c:pt idx="26">
                  <c:v>379.26654530880143</c:v>
                </c:pt>
                <c:pt idx="27">
                  <c:v>380.3341059679488</c:v>
                </c:pt>
                <c:pt idx="28">
                  <c:v>381.38491243721137</c:v>
                </c:pt>
                <c:pt idx="29">
                  <c:v>382.4176689153108</c:v>
                </c:pt>
                <c:pt idx="30">
                  <c:v>383.43100598310411</c:v>
                </c:pt>
                <c:pt idx="31">
                  <c:v>384.42347618499298</c:v>
                </c:pt>
                <c:pt idx="32">
                  <c:v>385.39354931577753</c:v>
                </c:pt>
                <c:pt idx="33">
                  <c:v>386.33960739099706</c:v>
                </c:pt>
                <c:pt idx="34">
                  <c:v>387.25993927697078</c:v>
                </c:pt>
                <c:pt idx="35">
                  <c:v>388.15273495476799</c:v>
                </c:pt>
                <c:pt idx="36">
                  <c:v>389.0160793901498</c:v>
                </c:pt>
                <c:pt idx="37">
                  <c:v>389.84794597915032</c:v>
                </c:pt>
                <c:pt idx="38">
                  <c:v>390.64618953635596</c:v>
                </c:pt>
                <c:pt idx="39">
                  <c:v>391.40853879008745</c:v>
                </c:pt>
                <c:pt idx="40">
                  <c:v>392.13258834555859</c:v>
                </c:pt>
                <c:pt idx="41">
                  <c:v>392.81579007365724</c:v>
                </c:pt>
                <c:pt idx="42">
                  <c:v>393.45544387921979</c:v>
                </c:pt>
                <c:pt idx="43">
                  <c:v>394.04868779853683</c:v>
                </c:pt>
                <c:pt idx="44">
                  <c:v>394.5924873712666</c:v>
                </c:pt>
                <c:pt idx="45">
                  <c:v>395.08362422692755</c:v>
                </c:pt>
                <c:pt idx="46">
                  <c:v>395.5186838206202</c:v>
                </c:pt>
                <c:pt idx="47">
                  <c:v>395.89404224653816</c:v>
                </c:pt>
                <c:pt idx="48">
                  <c:v>396.20585205111865</c:v>
                </c:pt>
                <c:pt idx="49">
                  <c:v>396.45002696025853</c:v>
                </c:pt>
                <c:pt idx="50">
                  <c:v>396.62222542682895</c:v>
                </c:pt>
                <c:pt idx="51">
                  <c:v>396.71783289563768</c:v>
                </c:pt>
                <c:pt idx="52">
                  <c:v>396.73194267294582</c:v>
                </c:pt>
                <c:pt idx="53">
                  <c:v>396.65933527649599</c:v>
                </c:pt>
                <c:pt idx="54">
                  <c:v>396.49445612964109</c:v>
                </c:pt>
                <c:pt idx="55">
                  <c:v>396.23139144942337</c:v>
                </c:pt>
                <c:pt idx="56">
                  <c:v>395.86384216316748</c:v>
                </c:pt>
                <c:pt idx="57">
                  <c:v>395.38509567113846</c:v>
                </c:pt>
                <c:pt idx="58">
                  <c:v>394.78799525384954</c:v>
                </c:pt>
                <c:pt idx="59">
                  <c:v>394.06490690144312</c:v>
                </c:pt>
                <c:pt idx="60">
                  <c:v>393.2076833189297</c:v>
                </c:pt>
                <c:pt idx="61">
                  <c:v>392.20762483463022</c:v>
                </c:pt>
                <c:pt idx="62">
                  <c:v>391.05543690956495</c:v>
                </c:pt>
                <c:pt idx="63">
                  <c:v>389.74118391233941</c:v>
                </c:pt>
                <c:pt idx="64">
                  <c:v>388.25423878682898</c:v>
                </c:pt>
                <c:pt idx="65">
                  <c:v>386.58322819808285</c:v>
                </c:pt>
                <c:pt idx="66">
                  <c:v>384.71597269475456</c:v>
                </c:pt>
                <c:pt idx="67">
                  <c:v>382.63942137325199</c:v>
                </c:pt>
                <c:pt idx="68">
                  <c:v>380.33958046888341</c:v>
                </c:pt>
                <c:pt idx="69">
                  <c:v>377.80143523154982</c:v>
                </c:pt>
                <c:pt idx="70">
                  <c:v>375.00886436690388</c:v>
                </c:pt>
                <c:pt idx="71">
                  <c:v>371.94454623704195</c:v>
                </c:pt>
                <c:pt idx="72">
                  <c:v>368.589855916212</c:v>
                </c:pt>
                <c:pt idx="73">
                  <c:v>364.92475208495711</c:v>
                </c:pt>
                <c:pt idx="74">
                  <c:v>360.92765261850752</c:v>
                </c:pt>
                <c:pt idx="75">
                  <c:v>356.57529757971889</c:v>
                </c:pt>
                <c:pt idx="76">
                  <c:v>351.84259816060649</c:v>
                </c:pt>
                <c:pt idx="77">
                  <c:v>346.70246992629501</c:v>
                </c:pt>
                <c:pt idx="78">
                  <c:v>341.12564849713249</c:v>
                </c:pt>
                <c:pt idx="79">
                  <c:v>335.08048555427501</c:v>
                </c:pt>
                <c:pt idx="80">
                  <c:v>328.53272276590866</c:v>
                </c:pt>
                <c:pt idx="81">
                  <c:v>321.44524089911414</c:v>
                </c:pt>
                <c:pt idx="82">
                  <c:v>313.77778099873063</c:v>
                </c:pt>
                <c:pt idx="83">
                  <c:v>305.48663407055051</c:v>
                </c:pt>
                <c:pt idx="84">
                  <c:v>296.52429519120915</c:v>
                </c:pt>
                <c:pt idx="85">
                  <c:v>286.83907736861016</c:v>
                </c:pt>
                <c:pt idx="86">
                  <c:v>276.37467977953918</c:v>
                </c:pt>
                <c:pt idx="87">
                  <c:v>265.06970419716902</c:v>
                </c:pt>
                <c:pt idx="88">
                  <c:v>252.85711246865074</c:v>
                </c:pt>
                <c:pt idx="89">
                  <c:v>239.66361678562293</c:v>
                </c:pt>
                <c:pt idx="90">
                  <c:v>225.40899317646122</c:v>
                </c:pt>
                <c:pt idx="91">
                  <c:v>210.00530709981817</c:v>
                </c:pt>
                <c:pt idx="92">
                  <c:v>193.3560381874762</c:v>
                </c:pt>
                <c:pt idx="93">
                  <c:v>175.35508901335453</c:v>
                </c:pt>
                <c:pt idx="94">
                  <c:v>155.88566018434889</c:v>
                </c:pt>
                <c:pt idx="95">
                  <c:v>134.81897097104877</c:v>
                </c:pt>
                <c:pt idx="96">
                  <c:v>112.01280101555967</c:v>
                </c:pt>
                <c:pt idx="97">
                  <c:v>87.309824237488741</c:v>
                </c:pt>
                <c:pt idx="98">
                  <c:v>60.535700743309107</c:v>
                </c:pt>
                <c:pt idx="99">
                  <c:v>31.496886123694765</c:v>
                </c:pt>
                <c:pt idx="100">
                  <c:v>-2.189025903296387E-2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D6D-4222-9128-79660E02F98B}"/>
            </c:ext>
          </c:extLst>
        </c:ser>
        <c:ser>
          <c:idx val="4"/>
          <c:order val="4"/>
          <c:tx>
            <c:strRef>
              <c:f>Foglio1!$K$6</c:f>
              <c:strCache>
                <c:ptCount val="1"/>
                <c:pt idx="0">
                  <c:v>450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Foglio1!$F$7:$F$107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Foglio1!$K$7:$K$107</c:f>
              <c:numCache>
                <c:formatCode>General</c:formatCode>
                <c:ptCount val="101"/>
                <c:pt idx="0">
                  <c:v>388.63592951820897</c:v>
                </c:pt>
                <c:pt idx="1">
                  <c:v>389.18483833389791</c:v>
                </c:pt>
                <c:pt idx="2">
                  <c:v>389.72050261711206</c:v>
                </c:pt>
                <c:pt idx="3">
                  <c:v>390.24234765035106</c:v>
                </c:pt>
                <c:pt idx="4">
                  <c:v>390.74977718494563</c:v>
                </c:pt>
                <c:pt idx="5">
                  <c:v>391.24217256851313</c:v>
                </c:pt>
                <c:pt idx="6">
                  <c:v>391.71889183288926</c:v>
                </c:pt>
                <c:pt idx="7">
                  <c:v>392.17926874053165</c:v>
                </c:pt>
                <c:pt idx="8">
                  <c:v>392.62261178727647</c:v>
                </c:pt>
                <c:pt idx="9">
                  <c:v>393.04820315921131</c:v>
                </c:pt>
                <c:pt idx="10">
                  <c:v>393.45529764129384</c:v>
                </c:pt>
                <c:pt idx="11">
                  <c:v>393.84312147521899</c:v>
                </c:pt>
                <c:pt idx="12">
                  <c:v>394.21087116388139</c:v>
                </c:pt>
                <c:pt idx="13">
                  <c:v>394.5577122196359</c:v>
                </c:pt>
                <c:pt idx="14">
                  <c:v>394.88277785339011</c:v>
                </c:pt>
                <c:pt idx="15">
                  <c:v>395.18516760138715</c:v>
                </c:pt>
                <c:pt idx="16">
                  <c:v>395.46394588635565</c:v>
                </c:pt>
                <c:pt idx="17">
                  <c:v>395.71814050950121</c:v>
                </c:pt>
                <c:pt idx="18">
                  <c:v>395.94674106960576</c:v>
                </c:pt>
                <c:pt idx="19">
                  <c:v>396.1486973052746</c:v>
                </c:pt>
                <c:pt idx="20">
                  <c:v>396.32291735612984</c:v>
                </c:pt>
                <c:pt idx="21">
                  <c:v>396.46826593849499</c:v>
                </c:pt>
                <c:pt idx="22">
                  <c:v>396.58356243084069</c:v>
                </c:pt>
                <c:pt idx="23">
                  <c:v>396.66757886396772</c:v>
                </c:pt>
                <c:pt idx="24">
                  <c:v>396.71903781059325</c:v>
                </c:pt>
                <c:pt idx="25">
                  <c:v>396.73661016867226</c:v>
                </c:pt>
                <c:pt idx="26">
                  <c:v>396.71891283242815</c:v>
                </c:pt>
                <c:pt idx="27">
                  <c:v>396.66450624468422</c:v>
                </c:pt>
                <c:pt idx="28">
                  <c:v>396.57189182368035</c:v>
                </c:pt>
                <c:pt idx="29">
                  <c:v>396.43950925712119</c:v>
                </c:pt>
                <c:pt idx="30">
                  <c:v>396.26573365573233</c:v>
                </c:pt>
                <c:pt idx="31">
                  <c:v>396.04887255809905</c:v>
                </c:pt>
                <c:pt idx="32">
                  <c:v>395.78716277802363</c:v>
                </c:pt>
                <c:pt idx="33">
                  <c:v>395.47876708505822</c:v>
                </c:pt>
                <c:pt idx="34">
                  <c:v>395.12177070825294</c:v>
                </c:pt>
                <c:pt idx="35">
                  <c:v>394.71417765248583</c:v>
                </c:pt>
                <c:pt idx="36">
                  <c:v>394.25390681603898</c:v>
                </c:pt>
                <c:pt idx="37">
                  <c:v>393.73878789729747</c:v>
                </c:pt>
                <c:pt idx="38">
                  <c:v>393.16655707764164</c:v>
                </c:pt>
                <c:pt idx="39">
                  <c:v>392.53485246669692</c:v>
                </c:pt>
                <c:pt idx="40">
                  <c:v>391.841209295157</c:v>
                </c:pt>
                <c:pt idx="41">
                  <c:v>391.08305483936471</c:v>
                </c:pt>
                <c:pt idx="42">
                  <c:v>390.25770306071894</c:v>
                </c:pt>
                <c:pt idx="43">
                  <c:v>389.36234894178563</c:v>
                </c:pt>
                <c:pt idx="44">
                  <c:v>388.39406249969312</c:v>
                </c:pt>
                <c:pt idx="45">
                  <c:v>387.34978245599984</c:v>
                </c:pt>
                <c:pt idx="46">
                  <c:v>386.2263095407227</c:v>
                </c:pt>
                <c:pt idx="47">
                  <c:v>385.02029940657508</c:v>
                </c:pt>
                <c:pt idx="48">
                  <c:v>383.72825512772289</c:v>
                </c:pt>
                <c:pt idx="49">
                  <c:v>382.34651925544796</c:v>
                </c:pt>
                <c:pt idx="50">
                  <c:v>380.87126540106493</c:v>
                </c:pt>
                <c:pt idx="51">
                  <c:v>379.29848931419707</c:v>
                </c:pt>
                <c:pt idx="52">
                  <c:v>377.62399942210936</c:v>
                </c:pt>
                <c:pt idx="53">
                  <c:v>375.84340679317626</c:v>
                </c:pt>
                <c:pt idx="54">
                  <c:v>373.95211448471667</c:v>
                </c:pt>
                <c:pt idx="55">
                  <c:v>371.94530623235153</c:v>
                </c:pt>
                <c:pt idx="56">
                  <c:v>369.81793443468149</c:v>
                </c:pt>
                <c:pt idx="57">
                  <c:v>367.56470738344342</c:v>
                </c:pt>
                <c:pt idx="58">
                  <c:v>365.18007568534313</c:v>
                </c:pt>
                <c:pt idx="59">
                  <c:v>362.65821781744586</c:v>
                </c:pt>
                <c:pt idx="60">
                  <c:v>359.99302475330785</c:v>
                </c:pt>
                <c:pt idx="61">
                  <c:v>357.17808359191673</c:v>
                </c:pt>
                <c:pt idx="62">
                  <c:v>354.20666011591248</c:v>
                </c:pt>
                <c:pt idx="63">
                  <c:v>351.07168019947295</c:v>
                </c:pt>
                <c:pt idx="64">
                  <c:v>347.76570997957731</c:v>
                </c:pt>
                <c:pt idx="65">
                  <c:v>344.28093469708335</c:v>
                </c:pt>
                <c:pt idx="66">
                  <c:v>340.60913610608497</c:v>
                </c:pt>
                <c:pt idx="67">
                  <c:v>336.74166834128658</c:v>
                </c:pt>
                <c:pt idx="68">
                  <c:v>332.66943212357751</c:v>
                </c:pt>
                <c:pt idx="69">
                  <c:v>328.38284717349831</c:v>
                </c:pt>
                <c:pt idx="70">
                  <c:v>323.87182269078141</c:v>
                </c:pt>
                <c:pt idx="71">
                  <c:v>319.12572574550853</c:v>
                </c:pt>
                <c:pt idx="72">
                  <c:v>314.13334741252231</c:v>
                </c:pt>
                <c:pt idx="73">
                  <c:v>308.88286646543366</c:v>
                </c:pt>
                <c:pt idx="74">
                  <c:v>303.36181042971884</c:v>
                </c:pt>
                <c:pt idx="75">
                  <c:v>297.55701377582</c:v>
                </c:pt>
                <c:pt idx="76">
                  <c:v>291.45457301267697</c:v>
                </c:pt>
                <c:pt idx="77">
                  <c:v>285.03979841946921</c:v>
                </c:pt>
                <c:pt idx="78">
                  <c:v>278.29716212833364</c:v>
                </c:pt>
                <c:pt idx="79">
                  <c:v>271.21024224311856</c:v>
                </c:pt>
                <c:pt idx="80">
                  <c:v>263.76166264856556</c:v>
                </c:pt>
                <c:pt idx="81">
                  <c:v>255.93302813029007</c:v>
                </c:pt>
                <c:pt idx="82">
                  <c:v>247.70485438817647</c:v>
                </c:pt>
                <c:pt idx="83">
                  <c:v>239.05649248384464</c:v>
                </c:pt>
                <c:pt idx="84">
                  <c:v>229.96604721617624</c:v>
                </c:pt>
                <c:pt idx="85">
                  <c:v>220.41028886691419</c:v>
                </c:pt>
                <c:pt idx="86">
                  <c:v>210.36455770040209</c:v>
                </c:pt>
                <c:pt idx="87">
                  <c:v>199.80266053685853</c:v>
                </c:pt>
                <c:pt idx="88">
                  <c:v>188.69675864630278</c:v>
                </c:pt>
                <c:pt idx="89">
                  <c:v>177.01724612938526</c:v>
                </c:pt>
                <c:pt idx="90">
                  <c:v>164.73261786079541</c:v>
                </c:pt>
                <c:pt idx="91">
                  <c:v>151.80932596931007</c:v>
                </c:pt>
                <c:pt idx="92">
                  <c:v>138.21162371444365</c:v>
                </c:pt>
                <c:pt idx="93">
                  <c:v>123.90139549133379</c:v>
                </c:pt>
                <c:pt idx="94">
                  <c:v>108.83797155099644</c:v>
                </c:pt>
                <c:pt idx="95">
                  <c:v>92.977925860135016</c:v>
                </c:pt>
                <c:pt idx="96">
                  <c:v>76.2748553406783</c:v>
                </c:pt>
                <c:pt idx="97">
                  <c:v>58.67913852112914</c:v>
                </c:pt>
                <c:pt idx="98">
                  <c:v>40.137671396122386</c:v>
                </c:pt>
                <c:pt idx="99">
                  <c:v>20.593578023256228</c:v>
                </c:pt>
                <c:pt idx="100">
                  <c:v>-1.4106917452295874E-2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D6D-4222-9128-79660E02F98B}"/>
            </c:ext>
          </c:extLst>
        </c:ser>
        <c:ser>
          <c:idx val="5"/>
          <c:order val="5"/>
          <c:tx>
            <c:strRef>
              <c:f>Foglio1!$L$6</c:f>
              <c:strCache>
                <c:ptCount val="1"/>
                <c:pt idx="0">
                  <c:v>0,00006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Foglio1!$F$7:$F$107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Foglio1!$L$7:$L$107</c:f>
              <c:numCache>
                <c:formatCode>General</c:formatCode>
                <c:ptCount val="101"/>
                <c:pt idx="0">
                  <c:v>200</c:v>
                </c:pt>
                <c:pt idx="1">
                  <c:v>200.01350018000059</c:v>
                </c:pt>
                <c:pt idx="2">
                  <c:v>200.05400072000239</c:v>
                </c:pt>
                <c:pt idx="3">
                  <c:v>200.1215016200054</c:v>
                </c:pt>
                <c:pt idx="4">
                  <c:v>200.2160028800096</c:v>
                </c:pt>
                <c:pt idx="5">
                  <c:v>200.337504500015</c:v>
                </c:pt>
                <c:pt idx="6">
                  <c:v>200.48600648002159</c:v>
                </c:pt>
                <c:pt idx="7">
                  <c:v>200.66150882002941</c:v>
                </c:pt>
                <c:pt idx="8">
                  <c:v>200.86401152003839</c:v>
                </c:pt>
                <c:pt idx="9">
                  <c:v>201.09351458004861</c:v>
                </c:pt>
                <c:pt idx="10">
                  <c:v>201.35001800006</c:v>
                </c:pt>
                <c:pt idx="11">
                  <c:v>201.63352178007261</c:v>
                </c:pt>
                <c:pt idx="12">
                  <c:v>201.9440259200864</c:v>
                </c:pt>
                <c:pt idx="13">
                  <c:v>202.2815304201014</c:v>
                </c:pt>
                <c:pt idx="14">
                  <c:v>202.64603528011759</c:v>
                </c:pt>
                <c:pt idx="15">
                  <c:v>203.03754050013501</c:v>
                </c:pt>
                <c:pt idx="16">
                  <c:v>203.45604608015361</c:v>
                </c:pt>
                <c:pt idx="17">
                  <c:v>203.9015520201734</c:v>
                </c:pt>
                <c:pt idx="18">
                  <c:v>204.37405832019439</c:v>
                </c:pt>
                <c:pt idx="19">
                  <c:v>204.8735649802166</c:v>
                </c:pt>
                <c:pt idx="20">
                  <c:v>205.40007200023999</c:v>
                </c:pt>
                <c:pt idx="21">
                  <c:v>205.95357938026459</c:v>
                </c:pt>
                <c:pt idx="22">
                  <c:v>206.53408712029039</c:v>
                </c:pt>
                <c:pt idx="23">
                  <c:v>207.14159522031738</c:v>
                </c:pt>
                <c:pt idx="24">
                  <c:v>207.77610368034559</c:v>
                </c:pt>
                <c:pt idx="25">
                  <c:v>208.437612500375</c:v>
                </c:pt>
                <c:pt idx="26">
                  <c:v>209.12612168040559</c:v>
                </c:pt>
                <c:pt idx="27">
                  <c:v>209.84163122043739</c:v>
                </c:pt>
                <c:pt idx="28">
                  <c:v>210.58414112047038</c:v>
                </c:pt>
                <c:pt idx="29">
                  <c:v>211.35365138050457</c:v>
                </c:pt>
                <c:pt idx="30">
                  <c:v>212.15016200053998</c:v>
                </c:pt>
                <c:pt idx="31">
                  <c:v>212.97367298057659</c:v>
                </c:pt>
                <c:pt idx="32">
                  <c:v>213.82418432061439</c:v>
                </c:pt>
                <c:pt idx="33">
                  <c:v>214.70169602065337</c:v>
                </c:pt>
                <c:pt idx="34">
                  <c:v>215.60620808069359</c:v>
                </c:pt>
                <c:pt idx="35">
                  <c:v>216.53772050073496</c:v>
                </c:pt>
                <c:pt idx="36">
                  <c:v>217.49623328077757</c:v>
                </c:pt>
                <c:pt idx="37">
                  <c:v>218.48174642082137</c:v>
                </c:pt>
                <c:pt idx="38">
                  <c:v>219.49425992086637</c:v>
                </c:pt>
                <c:pt idx="39">
                  <c:v>220.53377378091255</c:v>
                </c:pt>
                <c:pt idx="40">
                  <c:v>221.60028800095995</c:v>
                </c:pt>
                <c:pt idx="41">
                  <c:v>222.69380258100855</c:v>
                </c:pt>
                <c:pt idx="42">
                  <c:v>223.81431752105834</c:v>
                </c:pt>
                <c:pt idx="43">
                  <c:v>224.96183282110934</c:v>
                </c:pt>
                <c:pt idx="44">
                  <c:v>226.13634848116155</c:v>
                </c:pt>
                <c:pt idx="45">
                  <c:v>227.33786450121494</c:v>
                </c:pt>
                <c:pt idx="46">
                  <c:v>228.56638088126954</c:v>
                </c:pt>
                <c:pt idx="47">
                  <c:v>229.82189762132535</c:v>
                </c:pt>
                <c:pt idx="48">
                  <c:v>231.10441472138234</c:v>
                </c:pt>
                <c:pt idx="49">
                  <c:v>232.41393218144054</c:v>
                </c:pt>
                <c:pt idx="50">
                  <c:v>233.75045000149993</c:v>
                </c:pt>
                <c:pt idx="51">
                  <c:v>235.11396818156052</c:v>
                </c:pt>
                <c:pt idx="52">
                  <c:v>236.50448672162233</c:v>
                </c:pt>
                <c:pt idx="53">
                  <c:v>237.92200562168532</c:v>
                </c:pt>
                <c:pt idx="54">
                  <c:v>239.36652488174951</c:v>
                </c:pt>
                <c:pt idx="55">
                  <c:v>240.83804450181492</c:v>
                </c:pt>
                <c:pt idx="56">
                  <c:v>242.33656448188151</c:v>
                </c:pt>
                <c:pt idx="57">
                  <c:v>243.86208482194931</c:v>
                </c:pt>
                <c:pt idx="58">
                  <c:v>245.41460552201829</c:v>
                </c:pt>
                <c:pt idx="59">
                  <c:v>246.99412658208848</c:v>
                </c:pt>
                <c:pt idx="60">
                  <c:v>248.60064800215989</c:v>
                </c:pt>
                <c:pt idx="61">
                  <c:v>250.23416978223247</c:v>
                </c:pt>
                <c:pt idx="62">
                  <c:v>251.89469192230627</c:v>
                </c:pt>
                <c:pt idx="63">
                  <c:v>253.58221442238127</c:v>
                </c:pt>
                <c:pt idx="64">
                  <c:v>255.29673728245746</c:v>
                </c:pt>
                <c:pt idx="65">
                  <c:v>257.03826050253485</c:v>
                </c:pt>
                <c:pt idx="66">
                  <c:v>258.80678408261343</c:v>
                </c:pt>
                <c:pt idx="67">
                  <c:v>260.60230802269325</c:v>
                </c:pt>
                <c:pt idx="68">
                  <c:v>262.42483232277425</c:v>
                </c:pt>
                <c:pt idx="69">
                  <c:v>264.27435698285643</c:v>
                </c:pt>
                <c:pt idx="70">
                  <c:v>266.15088200293985</c:v>
                </c:pt>
                <c:pt idx="71">
                  <c:v>268.05440738302445</c:v>
                </c:pt>
                <c:pt idx="72">
                  <c:v>269.98493312311024</c:v>
                </c:pt>
                <c:pt idx="73">
                  <c:v>271.9424592231972</c:v>
                </c:pt>
                <c:pt idx="74">
                  <c:v>273.92698568328541</c:v>
                </c:pt>
                <c:pt idx="75">
                  <c:v>275.9385125033748</c:v>
                </c:pt>
                <c:pt idx="76">
                  <c:v>277.97703968346542</c:v>
                </c:pt>
                <c:pt idx="77">
                  <c:v>280.04256722355717</c:v>
                </c:pt>
                <c:pt idx="78">
                  <c:v>282.13509512365022</c:v>
                </c:pt>
                <c:pt idx="79">
                  <c:v>284.25462338374439</c:v>
                </c:pt>
                <c:pt idx="80">
                  <c:v>286.4011520038398</c:v>
                </c:pt>
                <c:pt idx="81">
                  <c:v>288.57468098393633</c:v>
                </c:pt>
                <c:pt idx="82">
                  <c:v>290.77521032403416</c:v>
                </c:pt>
                <c:pt idx="83">
                  <c:v>293.00274002413317</c:v>
                </c:pt>
                <c:pt idx="84">
                  <c:v>295.25727008423337</c:v>
                </c:pt>
                <c:pt idx="85">
                  <c:v>297.53880050433474</c:v>
                </c:pt>
                <c:pt idx="86">
                  <c:v>299.84733128443736</c:v>
                </c:pt>
                <c:pt idx="87">
                  <c:v>302.1828624245411</c:v>
                </c:pt>
                <c:pt idx="88">
                  <c:v>304.54539392464613</c:v>
                </c:pt>
                <c:pt idx="89">
                  <c:v>306.93492578475229</c:v>
                </c:pt>
                <c:pt idx="90">
                  <c:v>309.35145800485969</c:v>
                </c:pt>
                <c:pt idx="91">
                  <c:v>311.79499058496833</c:v>
                </c:pt>
                <c:pt idx="92">
                  <c:v>314.26552352507809</c:v>
                </c:pt>
                <c:pt idx="93">
                  <c:v>316.7630568251891</c:v>
                </c:pt>
                <c:pt idx="94">
                  <c:v>319.28759048530128</c:v>
                </c:pt>
                <c:pt idx="95">
                  <c:v>321.8391245054147</c:v>
                </c:pt>
                <c:pt idx="96">
                  <c:v>324.41765888552925</c:v>
                </c:pt>
                <c:pt idx="97">
                  <c:v>327.02319362564504</c:v>
                </c:pt>
                <c:pt idx="98">
                  <c:v>329.65572872576206</c:v>
                </c:pt>
                <c:pt idx="99">
                  <c:v>332.31526418588021</c:v>
                </c:pt>
                <c:pt idx="100">
                  <c:v>335.0018000059996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D6D-4222-9128-79660E02F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578959"/>
        <c:axId val="1894565904"/>
      </c:scatterChart>
      <c:valAx>
        <c:axId val="1958578959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n</a:t>
                </a:r>
                <a:r>
                  <a:rPr lang="it-IT" sz="1200" baseline="-25000"/>
                  <a:t>r</a:t>
                </a:r>
                <a:r>
                  <a:rPr lang="it-IT" sz="1400" baseline="0"/>
                  <a:t> </a:t>
                </a:r>
                <a:r>
                  <a:rPr lang="it-IT" sz="1100" b="0" baseline="0"/>
                  <a:t>[rpm]</a:t>
                </a:r>
              </a:p>
              <a:p>
                <a:pPr>
                  <a:defRPr/>
                </a:pPr>
                <a:r>
                  <a:rPr lang="it-IT" sz="1000" b="0" i="0" u="none" strike="noStrike" baseline="0">
                    <a:effectLst/>
                  </a:rPr>
                  <a:t>Velocità di rotazione</a:t>
                </a:r>
                <a:endParaRPr lang="it-IT" sz="1400" b="0" baseline="0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894565904"/>
        <c:crosses val="autoZero"/>
        <c:crossBetween val="midCat"/>
      </c:valAx>
      <c:valAx>
        <c:axId val="18945659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Coppia motrice </a:t>
                </a:r>
                <a:r>
                  <a:rPr lang="it-IT" b="0"/>
                  <a:t>[Nm]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958578959"/>
        <c:crosses val="autoZero"/>
        <c:crossBetween val="midCat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>
                <a:solidFill>
                  <a:schemeClr val="accent1"/>
                </a:solidFill>
              </a:rPr>
              <a:t>Effetti dell'</a:t>
            </a:r>
            <a:r>
              <a:rPr lang="en-US" sz="1000" b="1">
                <a:solidFill>
                  <a:schemeClr val="accent1"/>
                </a:solidFill>
              </a:rPr>
              <a:t>AUMENTO</a:t>
            </a:r>
            <a:r>
              <a:rPr lang="en-US" sz="1000" b="0" baseline="0">
                <a:solidFill>
                  <a:schemeClr val="accent1"/>
                </a:solidFill>
              </a:rPr>
              <a:t> della </a:t>
            </a:r>
            <a:r>
              <a:rPr lang="en-US" sz="1000" b="1" baseline="0">
                <a:solidFill>
                  <a:schemeClr val="accent1"/>
                </a:solidFill>
              </a:rPr>
              <a:t>COPPIA</a:t>
            </a:r>
            <a:r>
              <a:rPr lang="en-US" sz="1000" b="0" baseline="0">
                <a:solidFill>
                  <a:schemeClr val="accent1"/>
                </a:solidFill>
              </a:rPr>
              <a:t> resistente</a:t>
            </a:r>
            <a:endParaRPr lang="en-US" sz="1000" b="0">
              <a:solidFill>
                <a:schemeClr val="accent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01170940660875"/>
          <c:y val="0.13508240616183695"/>
          <c:w val="0.81507829721152492"/>
          <c:h val="0.62928460033035027"/>
        </c:manualLayout>
      </c:layout>
      <c:scatterChart>
        <c:scatterStyle val="smoothMarker"/>
        <c:varyColors val="0"/>
        <c:ser>
          <c:idx val="0"/>
          <c:order val="0"/>
          <c:tx>
            <c:v>trattoInstabile</c:v>
          </c:tx>
          <c:spPr>
            <a:ln w="1905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aumento!$F$7:$F$95</c:f>
              <c:numCache>
                <c:formatCode>General</c:formatCode>
                <c:ptCount val="89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</c:numCache>
            </c:numRef>
          </c:xVal>
          <c:yVal>
            <c:numRef>
              <c:f>aumento!$G$7:$G$95</c:f>
              <c:numCache>
                <c:formatCode>General</c:formatCode>
                <c:ptCount val="89"/>
                <c:pt idx="0">
                  <c:v>148.46688462777252</c:v>
                </c:pt>
                <c:pt idx="1">
                  <c:v>149.65056435625834</c:v>
                </c:pt>
                <c:pt idx="2">
                  <c:v>150.85292511584305</c:v>
                </c:pt>
                <c:pt idx="3">
                  <c:v>152.07440167574839</c:v>
                </c:pt>
                <c:pt idx="4">
                  <c:v>153.31544192154448</c:v>
                </c:pt>
                <c:pt idx="5">
                  <c:v>154.57650732632194</c:v>
                </c:pt>
                <c:pt idx="6">
                  <c:v>155.85807344038324</c:v>
                </c:pt>
                <c:pt idx="7">
                  <c:v>157.160630400136</c:v>
                </c:pt>
                <c:pt idx="8">
                  <c:v>158.48468345688048</c:v>
                </c:pt>
                <c:pt idx="9">
                  <c:v>159.83075352618891</c:v>
                </c:pt>
                <c:pt idx="10">
                  <c:v>161.19937775857795</c:v>
                </c:pt>
                <c:pt idx="11">
                  <c:v>162.59111013217324</c:v>
                </c:pt>
                <c:pt idx="12">
                  <c:v>164.00652206805751</c:v>
                </c:pt>
                <c:pt idx="13">
                  <c:v>165.44620306898088</c:v>
                </c:pt>
                <c:pt idx="14">
                  <c:v>166.91076138208854</c:v>
                </c:pt>
                <c:pt idx="15">
                  <c:v>168.40082468629316</c:v>
                </c:pt>
                <c:pt idx="16">
                  <c:v>169.91704080487466</c:v>
                </c:pt>
                <c:pt idx="17">
                  <c:v>171.46007844383692</c:v>
                </c:pt>
                <c:pt idx="18">
                  <c:v>173.03062795647975</c:v>
                </c:pt>
                <c:pt idx="19">
                  <c:v>174.62940213455818</c:v>
                </c:pt>
                <c:pt idx="20">
                  <c:v>176.25713702628772</c:v>
                </c:pt>
                <c:pt idx="21">
                  <c:v>177.91459278132439</c:v>
                </c:pt>
                <c:pt idx="22">
                  <c:v>179.60255452267867</c:v>
                </c:pt>
                <c:pt idx="23">
                  <c:v>181.32183324532767</c:v>
                </c:pt>
                <c:pt idx="24">
                  <c:v>183.07326674104769</c:v>
                </c:pt>
                <c:pt idx="25">
                  <c:v>184.85772054870262</c:v>
                </c:pt>
                <c:pt idx="26">
                  <c:v>186.67608892887887</c:v>
                </c:pt>
                <c:pt idx="27">
                  <c:v>188.52929586134908</c:v>
                </c:pt>
                <c:pt idx="28">
                  <c:v>190.41829606335963</c:v>
                </c:pt>
                <c:pt idx="29">
                  <c:v>192.34407602615863</c:v>
                </c:pt>
                <c:pt idx="30">
                  <c:v>194.30765506649789</c:v>
                </c:pt>
                <c:pt idx="31">
                  <c:v>196.31008638903373</c:v>
                </c:pt>
                <c:pt idx="32">
                  <c:v>198.35245815459459</c:v>
                </c:pt>
                <c:pt idx="33">
                  <c:v>200.43589454815589</c:v>
                </c:pt>
                <c:pt idx="34">
                  <c:v>202.56155683903</c:v>
                </c:pt>
                <c:pt idx="35">
                  <c:v>204.73064442420977</c:v>
                </c:pt>
                <c:pt idx="36">
                  <c:v>206.94439584394891</c:v>
                </c:pt>
                <c:pt idx="37">
                  <c:v>209.20408975647899</c:v>
                </c:pt>
                <c:pt idx="38">
                  <c:v>211.51104585618415</c:v>
                </c:pt>
                <c:pt idx="39">
                  <c:v>213.86662571651055</c:v>
                </c:pt>
                <c:pt idx="40">
                  <c:v>216.27223353529649</c:v>
                </c:pt>
                <c:pt idx="41">
                  <c:v>218.72931675596396</c:v>
                </c:pt>
                <c:pt idx="42">
                  <c:v>221.23936653299617</c:v>
                </c:pt>
                <c:pt idx="43">
                  <c:v>223.80391800418565</c:v>
                </c:pt>
                <c:pt idx="44">
                  <c:v>226.42455032511057</c:v>
                </c:pt>
                <c:pt idx="45">
                  <c:v>229.10288641295588</c:v>
                </c:pt>
                <c:pt idx="46">
                  <c:v>231.84059233690348</c:v>
                </c:pt>
                <c:pt idx="47">
                  <c:v>234.63937628055464</c:v>
                </c:pt>
                <c:pt idx="48">
                  <c:v>237.50098698785186</c:v>
                </c:pt>
                <c:pt idx="49">
                  <c:v>240.42721158728278</c:v>
                </c:pt>
                <c:pt idx="50">
                  <c:v>243.41987266923891</c:v>
                </c:pt>
                <c:pt idx="51">
                  <c:v>246.48082446758124</c:v>
                </c:pt>
                <c:pt idx="52">
                  <c:v>249.61194796794385</c:v>
                </c:pt>
                <c:pt idx="53">
                  <c:v>252.81514473106193</c:v>
                </c:pt>
                <c:pt idx="54">
                  <c:v>256.09232917823505</c:v>
                </c:pt>
                <c:pt idx="55">
                  <c:v>259.44541903641334</c:v>
                </c:pt>
                <c:pt idx="56">
                  <c:v>262.87632358044834</c:v>
                </c:pt>
                <c:pt idx="57">
                  <c:v>266.38692923748772</c:v>
                </c:pt>
                <c:pt idx="58">
                  <c:v>269.97908203041038</c:v>
                </c:pt>
                <c:pt idx="59">
                  <c:v>273.65456623003507</c:v>
                </c:pt>
                <c:pt idx="60">
                  <c:v>277.41507845506885</c:v>
                </c:pt>
                <c:pt idx="61">
                  <c:v>281.26219629876931</c:v>
                </c:pt>
                <c:pt idx="62">
                  <c:v>285.19734036494003</c:v>
                </c:pt>
                <c:pt idx="63">
                  <c:v>289.22172835415535</c:v>
                </c:pt>
                <c:pt idx="64">
                  <c:v>293.33631954255463</c:v>
                </c:pt>
                <c:pt idx="65">
                  <c:v>297.54174762553549</c:v>
                </c:pt>
                <c:pt idx="66">
                  <c:v>301.83823943845084</c:v>
                </c:pt>
                <c:pt idx="67">
                  <c:v>306.22551649182594</c:v>
                </c:pt>
                <c:pt idx="68">
                  <c:v>310.70267553839705</c:v>
                </c:pt>
                <c:pt idx="69">
                  <c:v>315.26804348278387</c:v>
                </c:pt>
                <c:pt idx="70">
                  <c:v>319.9190007986827</c:v>
                </c:pt>
                <c:pt idx="71">
                  <c:v>324.65176616324885</c:v>
                </c:pt>
                <c:pt idx="72">
                  <c:v>329.46113316144482</c:v>
                </c:pt>
                <c:pt idx="73">
                  <c:v>334.34014753173045</c:v>
                </c:pt>
                <c:pt idx="74">
                  <c:v>339.27971035413054</c:v>
                </c:pt>
                <c:pt idx="75">
                  <c:v>344.26808860098242</c:v>
                </c:pt>
                <c:pt idx="76">
                  <c:v>349.29030927904199</c:v>
                </c:pt>
                <c:pt idx="77">
                  <c:v>354.32740657863269</c:v>
                </c:pt>
                <c:pt idx="78">
                  <c:v>359.35548244581571</c:v>
                </c:pt>
                <c:pt idx="79">
                  <c:v>364.34452902252224</c:v>
                </c:pt>
                <c:pt idx="80">
                  <c:v>369.25694535863204</c:v>
                </c:pt>
                <c:pt idx="81">
                  <c:v>374.04565913718596</c:v>
                </c:pt>
                <c:pt idx="82">
                  <c:v>378.65173465572155</c:v>
                </c:pt>
                <c:pt idx="83">
                  <c:v>383.00130778371624</c:v>
                </c:pt>
                <c:pt idx="84">
                  <c:v>387.00163242287505</c:v>
                </c:pt>
                <c:pt idx="85">
                  <c:v>390.53594428918638</c:v>
                </c:pt>
                <c:pt idx="86">
                  <c:v>393.45673640466612</c:v>
                </c:pt>
                <c:pt idx="87">
                  <c:v>395.57688110474214</c:v>
                </c:pt>
                <c:pt idx="88">
                  <c:v>396.65780198882925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7C-432D-BD00-41F1BD3D16E6}"/>
            </c:ext>
          </c:extLst>
        </c:ser>
        <c:ser>
          <c:idx val="7"/>
          <c:order val="1"/>
          <c:tx>
            <c:v>trattoStabile</c:v>
          </c:tx>
          <c:spPr>
            <a:ln w="19050">
              <a:solidFill>
                <a:srgbClr val="1B6B17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1-177C-432D-BD00-41F1BD3D16E6}"/>
              </c:ext>
            </c:extLst>
          </c:dPt>
          <c:xVal>
            <c:numRef>
              <c:f>aumento!$F$95:$F$107</c:f>
              <c:numCache>
                <c:formatCode>General</c:formatCode>
                <c:ptCount val="13"/>
                <c:pt idx="0">
                  <c:v>1320.0087999999982</c:v>
                </c:pt>
                <c:pt idx="1">
                  <c:v>1335.0088999999982</c:v>
                </c:pt>
                <c:pt idx="2">
                  <c:v>1350.0089999999982</c:v>
                </c:pt>
                <c:pt idx="3">
                  <c:v>1365.0090999999982</c:v>
                </c:pt>
                <c:pt idx="4">
                  <c:v>1380.0091999999981</c:v>
                </c:pt>
                <c:pt idx="5">
                  <c:v>1395.0092999999981</c:v>
                </c:pt>
                <c:pt idx="6">
                  <c:v>1410.0093999999981</c:v>
                </c:pt>
                <c:pt idx="7">
                  <c:v>1425.0094999999981</c:v>
                </c:pt>
                <c:pt idx="8">
                  <c:v>1440.009599999998</c:v>
                </c:pt>
                <c:pt idx="9">
                  <c:v>1455.009699999998</c:v>
                </c:pt>
                <c:pt idx="10">
                  <c:v>1470.009799999998</c:v>
                </c:pt>
                <c:pt idx="11">
                  <c:v>1485.009899999998</c:v>
                </c:pt>
                <c:pt idx="12">
                  <c:v>1500.0099999999979</c:v>
                </c:pt>
              </c:numCache>
            </c:numRef>
          </c:xVal>
          <c:yVal>
            <c:numRef>
              <c:f>aumento!$G$95:$G$107</c:f>
              <c:numCache>
                <c:formatCode>General</c:formatCode>
                <c:ptCount val="13"/>
                <c:pt idx="0">
                  <c:v>396.65780198882925</c:v>
                </c:pt>
                <c:pt idx="1">
                  <c:v>396.39355927429341</c:v>
                </c:pt>
                <c:pt idx="2">
                  <c:v>394.38920526811711</c:v>
                </c:pt>
                <c:pt idx="3">
                  <c:v>390.13099948111005</c:v>
                </c:pt>
                <c:pt idx="4">
                  <c:v>382.9448916028017</c:v>
                </c:pt>
                <c:pt idx="5">
                  <c:v>371.9378277121499</c:v>
                </c:pt>
                <c:pt idx="6">
                  <c:v>355.91346962437592</c:v>
                </c:pt>
                <c:pt idx="7">
                  <c:v>333.24906429722279</c:v>
                </c:pt>
                <c:pt idx="8">
                  <c:v>301.71206069478222</c:v>
                </c:pt>
                <c:pt idx="9">
                  <c:v>258.18104153049052</c:v>
                </c:pt>
                <c:pt idx="10">
                  <c:v>198.21060367192965</c:v>
                </c:pt>
                <c:pt idx="11">
                  <c:v>115.33395841833701</c:v>
                </c:pt>
                <c:pt idx="12">
                  <c:v>-9.0696079237080174E-2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177C-432D-BD00-41F1BD3D16E6}"/>
            </c:ext>
          </c:extLst>
        </c:ser>
        <c:ser>
          <c:idx val="2"/>
          <c:order val="2"/>
          <c:tx>
            <c:v>P1</c:v>
          </c:tx>
          <c:spPr>
            <a:ln w="9525">
              <a:solidFill>
                <a:srgbClr val="7030A0"/>
              </a:solidFill>
              <a:prstDash val="dash"/>
              <a:headEnd type="none" w="sm" len="sm"/>
              <a:tailEnd type="oval" w="sm" len="sm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8-177C-432D-BD00-41F1BD3D16E6}"/>
              </c:ext>
            </c:extLst>
          </c:dPt>
          <c:xVal>
            <c:numRef>
              <c:f>aumento!$N$10:$N$11</c:f>
              <c:numCache>
                <c:formatCode>General</c:formatCode>
                <c:ptCount val="2"/>
                <c:pt idx="0">
                  <c:v>1449.5</c:v>
                </c:pt>
                <c:pt idx="1">
                  <c:v>1449.5</c:v>
                </c:pt>
              </c:numCache>
            </c:numRef>
          </c:xVal>
          <c:yVal>
            <c:numRef>
              <c:f>aumento!$O$10:$O$11</c:f>
              <c:numCache>
                <c:formatCode>General</c:formatCode>
                <c:ptCount val="2"/>
                <c:pt idx="0">
                  <c:v>0</c:v>
                </c:pt>
                <c:pt idx="1">
                  <c:v>275.8101984362043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77C-432D-BD00-41F1BD3D16E6}"/>
            </c:ext>
          </c:extLst>
        </c:ser>
        <c:ser>
          <c:idx val="3"/>
          <c:order val="3"/>
          <c:tx>
            <c:v>P2</c:v>
          </c:tx>
          <c:spPr>
            <a:ln w="9525">
              <a:solidFill>
                <a:srgbClr val="FF0000"/>
              </a:solidFill>
              <a:prstDash val="dash"/>
              <a:headEnd type="none" w="sm" len="sm"/>
              <a:tailEnd type="oval" w="sm" len="sm"/>
            </a:ln>
          </c:spPr>
          <c:marker>
            <c:symbol val="none"/>
          </c:marker>
          <c:xVal>
            <c:numRef>
              <c:f>aumento!$K$10:$K$11</c:f>
              <c:numCache>
                <c:formatCode>General</c:formatCode>
                <c:ptCount val="2"/>
                <c:pt idx="0">
                  <c:v>1400</c:v>
                </c:pt>
                <c:pt idx="1">
                  <c:v>1400</c:v>
                </c:pt>
              </c:numCache>
            </c:numRef>
          </c:xVal>
          <c:yVal>
            <c:numRef>
              <c:f>aumento!$L$10:$L$11</c:f>
              <c:numCache>
                <c:formatCode>General</c:formatCode>
                <c:ptCount val="2"/>
                <c:pt idx="0">
                  <c:v>0</c:v>
                </c:pt>
                <c:pt idx="1">
                  <c:v>367.23311385515763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177C-432D-BD00-41F1BD3D16E6}"/>
            </c:ext>
          </c:extLst>
        </c:ser>
        <c:ser>
          <c:idx val="4"/>
          <c:order val="4"/>
          <c:tx>
            <c:v>PA</c:v>
          </c:tx>
          <c:spPr>
            <a:ln w="9525">
              <a:solidFill>
                <a:srgbClr val="7030A0"/>
              </a:solidFill>
              <a:prstDash val="dash"/>
              <a:headEnd type="none"/>
              <a:tailEnd type="oval" w="sm" len="sm"/>
            </a:ln>
          </c:spPr>
          <c:marker>
            <c:symbol val="none"/>
          </c:marker>
          <c:xVal>
            <c:numRef>
              <c:f>aumento!$N$6:$N$7</c:f>
              <c:numCache>
                <c:formatCode>General</c:formatCode>
                <c:ptCount val="2"/>
                <c:pt idx="0">
                  <c:v>900</c:v>
                </c:pt>
                <c:pt idx="1">
                  <c:v>900</c:v>
                </c:pt>
              </c:numCache>
            </c:numRef>
          </c:xVal>
          <c:yVal>
            <c:numRef>
              <c:f>aumento!$O$6:$O$7</c:f>
              <c:numCache>
                <c:formatCode>General</c:formatCode>
                <c:ptCount val="2"/>
                <c:pt idx="0">
                  <c:v>0</c:v>
                </c:pt>
                <c:pt idx="1">
                  <c:v>277.41355704662232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177C-432D-BD00-41F1BD3D16E6}"/>
            </c:ext>
          </c:extLst>
        </c:ser>
        <c:ser>
          <c:idx val="6"/>
          <c:order val="5"/>
          <c:tx>
            <c:v>PB</c:v>
          </c:tx>
          <c:spPr>
            <a:ln w="9525">
              <a:solidFill>
                <a:srgbClr val="FF0000"/>
              </a:solidFill>
              <a:prstDash val="dash"/>
              <a:tailEnd type="oval" w="sm" len="sm"/>
            </a:ln>
          </c:spPr>
          <c:marker>
            <c:symbol val="none"/>
          </c:marker>
          <c:xVal>
            <c:numRef>
              <c:f>aumento!$K$6:$K$7</c:f>
              <c:numCache>
                <c:formatCode>General</c:formatCode>
                <c:ptCount val="2"/>
                <c:pt idx="0">
                  <c:v>810</c:v>
                </c:pt>
                <c:pt idx="1">
                  <c:v>810</c:v>
                </c:pt>
              </c:numCache>
            </c:numRef>
          </c:xVal>
          <c:yVal>
            <c:numRef>
              <c:f>aumento!$L$6:$L$7</c:f>
              <c:numCache>
                <c:formatCode>General</c:formatCode>
                <c:ptCount val="2"/>
                <c:pt idx="0">
                  <c:v>0</c:v>
                </c:pt>
                <c:pt idx="1">
                  <c:v>256.09113585670025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177C-432D-BD00-41F1BD3D16E6}"/>
            </c:ext>
          </c:extLst>
        </c:ser>
        <c:ser>
          <c:idx val="1"/>
          <c:order val="6"/>
          <c:tx>
            <c:v>varia-instabile</c:v>
          </c:tx>
          <c:spPr>
            <a:ln w="9525">
              <a:solidFill>
                <a:srgbClr val="FF0000"/>
              </a:solidFill>
              <a:headEnd type="triangle" w="med" len="lg"/>
              <a:tailEnd type="none"/>
            </a:ln>
          </c:spPr>
          <c:marker>
            <c:symbol val="none"/>
          </c:marker>
          <c:xVal>
            <c:numRef>
              <c:f>aumento!$K$13:$K$15</c:f>
              <c:numCache>
                <c:formatCode>General</c:formatCode>
                <c:ptCount val="3"/>
                <c:pt idx="0">
                  <c:v>810</c:v>
                </c:pt>
                <c:pt idx="1">
                  <c:v>851</c:v>
                </c:pt>
                <c:pt idx="2">
                  <c:v>901</c:v>
                </c:pt>
              </c:numCache>
            </c:numRef>
          </c:xVal>
          <c:yVal>
            <c:numRef>
              <c:f>aumento!$L$13:$L$15</c:f>
              <c:numCache>
                <c:formatCode>General</c:formatCode>
                <c:ptCount val="3"/>
                <c:pt idx="0">
                  <c:v>271.09113585670025</c:v>
                </c:pt>
                <c:pt idx="1">
                  <c:v>280.44153464573481</c:v>
                </c:pt>
                <c:pt idx="2">
                  <c:v>292.66731652250661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177C-432D-BD00-41F1BD3D16E6}"/>
            </c:ext>
          </c:extLst>
        </c:ser>
        <c:ser>
          <c:idx val="5"/>
          <c:order val="7"/>
          <c:tx>
            <c:v>varia-stabile</c:v>
          </c:tx>
          <c:spPr>
            <a:ln w="9525">
              <a:solidFill>
                <a:srgbClr val="FF0000"/>
              </a:solidFill>
              <a:headEnd type="triangle" w="med" len="lg"/>
              <a:tailEnd type="none"/>
            </a:ln>
          </c:spPr>
          <c:marker>
            <c:symbol val="none"/>
          </c:marker>
          <c:xVal>
            <c:numRef>
              <c:f>aumento!$N$13:$N$18</c:f>
              <c:numCache>
                <c:formatCode>General</c:formatCode>
                <c:ptCount val="6"/>
                <c:pt idx="0">
                  <c:v>1432</c:v>
                </c:pt>
                <c:pt idx="1">
                  <c:v>1442</c:v>
                </c:pt>
                <c:pt idx="2">
                  <c:v>1452</c:v>
                </c:pt>
                <c:pt idx="3">
                  <c:v>1462</c:v>
                </c:pt>
                <c:pt idx="4">
                  <c:v>1472</c:v>
                </c:pt>
                <c:pt idx="5">
                  <c:v>1482</c:v>
                </c:pt>
              </c:numCache>
            </c:numRef>
          </c:xVal>
          <c:yVal>
            <c:numRef>
              <c:f>aumento!$O$13:$O$18</c:f>
              <c:numCache>
                <c:formatCode>General</c:formatCode>
                <c:ptCount val="6"/>
                <c:pt idx="0">
                  <c:v>367.23311385515763</c:v>
                </c:pt>
                <c:pt idx="1">
                  <c:v>355.92539402750629</c:v>
                </c:pt>
                <c:pt idx="2">
                  <c:v>341.67942774278248</c:v>
                </c:pt>
                <c:pt idx="3">
                  <c:v>323.87398179693531</c:v>
                </c:pt>
                <c:pt idx="4">
                  <c:v>301.73568775836577</c:v>
                </c:pt>
                <c:pt idx="5">
                  <c:v>274.29446766651188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177C-432D-BD00-41F1BD3D16E6}"/>
            </c:ext>
          </c:extLst>
        </c:ser>
        <c:ser>
          <c:idx val="8"/>
          <c:order val="8"/>
          <c:tx>
            <c:v>spegne</c:v>
          </c:tx>
          <c:spPr>
            <a:ln w="9525">
              <a:solidFill>
                <a:srgbClr val="FF0000"/>
              </a:solidFill>
              <a:headEnd type="triangle" w="med" len="lg"/>
            </a:ln>
          </c:spPr>
          <c:marker>
            <c:symbol val="none"/>
          </c:marker>
          <c:xVal>
            <c:numRef>
              <c:f>aumento!$K$17:$K$33</c:f>
              <c:numCache>
                <c:formatCode>General</c:formatCode>
                <c:ptCount val="17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</c:numCache>
            </c:numRef>
          </c:xVal>
          <c:yVal>
            <c:numRef>
              <c:f>aumento!$L$17:$L$33</c:f>
              <c:numCache>
                <c:formatCode>General</c:formatCode>
                <c:ptCount val="17"/>
                <c:pt idx="0">
                  <c:v>163.46688462777252</c:v>
                </c:pt>
                <c:pt idx="1">
                  <c:v>167.48585800531256</c:v>
                </c:pt>
                <c:pt idx="2">
                  <c:v>171.72402351156617</c:v>
                </c:pt>
                <c:pt idx="3">
                  <c:v>176.19928575360657</c:v>
                </c:pt>
                <c:pt idx="4">
                  <c:v>180.93146463032213</c:v>
                </c:pt>
                <c:pt idx="5">
                  <c:v>185.94253828665074</c:v>
                </c:pt>
                <c:pt idx="6">
                  <c:v>191.25691803246784</c:v>
                </c:pt>
                <c:pt idx="7">
                  <c:v>196.90175790097467</c:v>
                </c:pt>
                <c:pt idx="8">
                  <c:v>202.90730047979488</c:v>
                </c:pt>
                <c:pt idx="9">
                  <c:v>209.30725850456466</c:v>
                </c:pt>
                <c:pt idx="10">
                  <c:v>216.13922767171704</c:v>
                </c:pt>
                <c:pt idx="11">
                  <c:v>223.44511886840883</c:v>
                </c:pt>
                <c:pt idx="12">
                  <c:v>231.27158524794217</c:v>
                </c:pt>
                <c:pt idx="13">
                  <c:v>239.67039734550281</c:v>
                </c:pt>
                <c:pt idx="14">
                  <c:v>248.69868079840003</c:v>
                </c:pt>
                <c:pt idx="15">
                  <c:v>258.41886384809527</c:v>
                </c:pt>
                <c:pt idx="16">
                  <c:v>268.89806320733891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177C-432D-BD00-41F1BD3D16E6}"/>
            </c:ext>
          </c:extLst>
        </c:ser>
        <c:ser>
          <c:idx val="10"/>
          <c:order val="9"/>
          <c:tx>
            <c:strRef>
              <c:f>aumento!$N$25</c:f>
              <c:strCache>
                <c:ptCount val="1"/>
                <c:pt idx="0">
                  <c:v>torque2</c:v>
                </c:pt>
              </c:strCache>
            </c:strRef>
          </c:tx>
          <c:spPr>
            <a:ln w="63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aumento!$N$27:$N$28</c:f>
              <c:numCache>
                <c:formatCode>General</c:formatCode>
                <c:ptCount val="2"/>
                <c:pt idx="0">
                  <c:v>1050</c:v>
                </c:pt>
                <c:pt idx="1">
                  <c:v>1550</c:v>
                </c:pt>
              </c:numCache>
            </c:numRef>
          </c:xVal>
          <c:yVal>
            <c:numRef>
              <c:f>aumento!$O$27:$O$28</c:f>
              <c:numCache>
                <c:formatCode>General</c:formatCode>
                <c:ptCount val="2"/>
                <c:pt idx="0">
                  <c:v>367.23311385515763</c:v>
                </c:pt>
                <c:pt idx="1">
                  <c:v>367.23311385515763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287-4375-A943-9B4BAFBDFA98}"/>
            </c:ext>
          </c:extLst>
        </c:ser>
        <c:ser>
          <c:idx val="9"/>
          <c:order val="10"/>
          <c:tx>
            <c:strRef>
              <c:f>aumento!$N$20</c:f>
              <c:strCache>
                <c:ptCount val="1"/>
                <c:pt idx="0">
                  <c:v>torque1</c:v>
                </c:pt>
              </c:strCache>
            </c:strRef>
          </c:tx>
          <c:spPr>
            <a:ln w="6350">
              <a:solidFill>
                <a:srgbClr val="7030A0"/>
              </a:solidFill>
              <a:prstDash val="sysDash"/>
            </a:ln>
          </c:spPr>
          <c:marker>
            <c:symbol val="none"/>
          </c:marker>
          <c:xVal>
            <c:numRef>
              <c:f>aumento!$N$22:$N$23</c:f>
              <c:numCache>
                <c:formatCode>General</c:formatCode>
                <c:ptCount val="2"/>
                <c:pt idx="0">
                  <c:v>700</c:v>
                </c:pt>
                <c:pt idx="1">
                  <c:v>1600</c:v>
                </c:pt>
              </c:numCache>
            </c:numRef>
          </c:xVal>
          <c:yVal>
            <c:numRef>
              <c:f>aumento!$O$22:$O$23</c:f>
              <c:numCache>
                <c:formatCode>General</c:formatCode>
                <c:ptCount val="2"/>
                <c:pt idx="0">
                  <c:v>277.41355704662232</c:v>
                </c:pt>
                <c:pt idx="1">
                  <c:v>277.41355704662232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87-4375-A943-9B4BAFBDFA98}"/>
            </c:ext>
          </c:extLst>
        </c:ser>
        <c:ser>
          <c:idx val="11"/>
          <c:order val="11"/>
          <c:tx>
            <c:strRef>
              <c:f>aumento!$N$30</c:f>
              <c:strCache>
                <c:ptCount val="1"/>
                <c:pt idx="0">
                  <c:v>Cres</c:v>
                </c:pt>
              </c:strCache>
            </c:strRef>
          </c:tx>
          <c:spPr>
            <a:ln w="1905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aumento!$N$32:$N$33</c:f>
              <c:numCache>
                <c:formatCode>General</c:formatCode>
                <c:ptCount val="2"/>
                <c:pt idx="0">
                  <c:v>1300</c:v>
                </c:pt>
                <c:pt idx="1">
                  <c:v>1300</c:v>
                </c:pt>
              </c:numCache>
            </c:numRef>
          </c:xVal>
          <c:yVal>
            <c:numRef>
              <c:f>aumento!$O$32:$O$33</c:f>
              <c:numCache>
                <c:formatCode>General</c:formatCode>
                <c:ptCount val="2"/>
                <c:pt idx="0">
                  <c:v>277.41355704662232</c:v>
                </c:pt>
                <c:pt idx="1">
                  <c:v>367.23311385515763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287-4375-A943-9B4BAFBDF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578959"/>
        <c:axId val="1894565904"/>
      </c:scatterChart>
      <c:valAx>
        <c:axId val="1958578959"/>
        <c:scaling>
          <c:orientation val="minMax"/>
          <c:max val="1650"/>
          <c:min val="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n</a:t>
                </a:r>
                <a:r>
                  <a:rPr lang="it-IT" sz="1200" baseline="-25000"/>
                  <a:t>r</a:t>
                </a:r>
                <a:r>
                  <a:rPr lang="it-IT" sz="1400" baseline="0"/>
                  <a:t> </a:t>
                </a:r>
                <a:r>
                  <a:rPr lang="it-IT" sz="1100" b="0" baseline="0"/>
                  <a:t>[rpm]</a:t>
                </a:r>
              </a:p>
              <a:p>
                <a:pPr>
                  <a:defRPr/>
                </a:pPr>
                <a:r>
                  <a:rPr lang="it-IT" sz="1000" b="0" i="0" u="none" strike="noStrike" baseline="0">
                    <a:effectLst/>
                  </a:rPr>
                  <a:t>Velocità di rotazione</a:t>
                </a:r>
                <a:endParaRPr lang="it-IT" sz="1400" b="0" baseline="0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894565904"/>
        <c:crosses val="autoZero"/>
        <c:crossBetween val="midCat"/>
        <c:majorUnit val="150"/>
      </c:valAx>
      <c:valAx>
        <c:axId val="18945659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Coppia motrice </a:t>
                </a:r>
                <a:r>
                  <a:rPr lang="it-IT" b="0"/>
                  <a:t>[Nm]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958578959"/>
        <c:crosses val="autoZero"/>
        <c:crossBetween val="midCat"/>
      </c:valAx>
    </c:plotArea>
    <c:plotVisOnly val="1"/>
    <c:dispBlanksAs val="zero"/>
    <c:showDLblsOverMax val="1"/>
  </c:chart>
  <c:spPr>
    <a:solidFill>
      <a:srgbClr val="FFFFFF"/>
    </a:solidFill>
    <a:ln w="3175">
      <a:solidFill>
        <a:schemeClr val="bg2">
          <a:lumMod val="90000"/>
        </a:schemeClr>
      </a:solidFill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>
                <a:solidFill>
                  <a:schemeClr val="accent1"/>
                </a:solidFill>
              </a:rPr>
              <a:t>Effetti della </a:t>
            </a:r>
            <a:r>
              <a:rPr lang="en-US" sz="1000" b="1">
                <a:solidFill>
                  <a:schemeClr val="accent1"/>
                </a:solidFill>
              </a:rPr>
              <a:t>DIMINUZIONE</a:t>
            </a:r>
            <a:r>
              <a:rPr lang="en-US" sz="1000" b="0" baseline="0">
                <a:solidFill>
                  <a:schemeClr val="accent1"/>
                </a:solidFill>
              </a:rPr>
              <a:t> della </a:t>
            </a:r>
            <a:r>
              <a:rPr lang="en-US" sz="1000" b="1" baseline="0">
                <a:solidFill>
                  <a:schemeClr val="accent1"/>
                </a:solidFill>
              </a:rPr>
              <a:t>COPPIA</a:t>
            </a:r>
            <a:r>
              <a:rPr lang="en-US" sz="1000" b="0" baseline="0">
                <a:solidFill>
                  <a:schemeClr val="accent1"/>
                </a:solidFill>
              </a:rPr>
              <a:t> resistente</a:t>
            </a:r>
            <a:endParaRPr lang="en-US" sz="1000" b="0">
              <a:solidFill>
                <a:schemeClr val="accent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01170940660875"/>
          <c:y val="0.13508240616183695"/>
          <c:w val="0.81507829721152492"/>
          <c:h val="0.62928460033035027"/>
        </c:manualLayout>
      </c:layout>
      <c:scatterChart>
        <c:scatterStyle val="smoothMarker"/>
        <c:varyColors val="0"/>
        <c:ser>
          <c:idx val="0"/>
          <c:order val="0"/>
          <c:tx>
            <c:v>trattoInstabile</c:v>
          </c:tx>
          <c:spPr>
            <a:ln w="1905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diminuzione!$F$7:$F$95</c:f>
              <c:numCache>
                <c:formatCode>General</c:formatCode>
                <c:ptCount val="89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</c:numCache>
            </c:numRef>
          </c:xVal>
          <c:yVal>
            <c:numRef>
              <c:f>diminuzione!$G$7:$G$95</c:f>
              <c:numCache>
                <c:formatCode>General</c:formatCode>
                <c:ptCount val="89"/>
                <c:pt idx="0">
                  <c:v>148.46688462777252</c:v>
                </c:pt>
                <c:pt idx="1">
                  <c:v>149.65056435625834</c:v>
                </c:pt>
                <c:pt idx="2">
                  <c:v>150.85292511584305</c:v>
                </c:pt>
                <c:pt idx="3">
                  <c:v>152.07440167574839</c:v>
                </c:pt>
                <c:pt idx="4">
                  <c:v>153.31544192154448</c:v>
                </c:pt>
                <c:pt idx="5">
                  <c:v>154.57650732632194</c:v>
                </c:pt>
                <c:pt idx="6">
                  <c:v>155.85807344038324</c:v>
                </c:pt>
                <c:pt idx="7">
                  <c:v>157.160630400136</c:v>
                </c:pt>
                <c:pt idx="8">
                  <c:v>158.48468345688048</c:v>
                </c:pt>
                <c:pt idx="9">
                  <c:v>159.83075352618891</c:v>
                </c:pt>
                <c:pt idx="10">
                  <c:v>161.19937775857795</c:v>
                </c:pt>
                <c:pt idx="11">
                  <c:v>162.59111013217324</c:v>
                </c:pt>
                <c:pt idx="12">
                  <c:v>164.00652206805751</c:v>
                </c:pt>
                <c:pt idx="13">
                  <c:v>165.44620306898088</c:v>
                </c:pt>
                <c:pt idx="14">
                  <c:v>166.91076138208854</c:v>
                </c:pt>
                <c:pt idx="15">
                  <c:v>168.40082468629316</c:v>
                </c:pt>
                <c:pt idx="16">
                  <c:v>169.91704080487466</c:v>
                </c:pt>
                <c:pt idx="17">
                  <c:v>171.46007844383692</c:v>
                </c:pt>
                <c:pt idx="18">
                  <c:v>173.03062795647975</c:v>
                </c:pt>
                <c:pt idx="19">
                  <c:v>174.62940213455818</c:v>
                </c:pt>
                <c:pt idx="20">
                  <c:v>176.25713702628772</c:v>
                </c:pt>
                <c:pt idx="21">
                  <c:v>177.91459278132439</c:v>
                </c:pt>
                <c:pt idx="22">
                  <c:v>179.60255452267867</c:v>
                </c:pt>
                <c:pt idx="23">
                  <c:v>181.32183324532767</c:v>
                </c:pt>
                <c:pt idx="24">
                  <c:v>183.07326674104769</c:v>
                </c:pt>
                <c:pt idx="25">
                  <c:v>184.85772054870262</c:v>
                </c:pt>
                <c:pt idx="26">
                  <c:v>186.67608892887887</c:v>
                </c:pt>
                <c:pt idx="27">
                  <c:v>188.52929586134908</c:v>
                </c:pt>
                <c:pt idx="28">
                  <c:v>190.41829606335963</c:v>
                </c:pt>
                <c:pt idx="29">
                  <c:v>192.34407602615863</c:v>
                </c:pt>
                <c:pt idx="30">
                  <c:v>194.30765506649789</c:v>
                </c:pt>
                <c:pt idx="31">
                  <c:v>196.31008638903373</c:v>
                </c:pt>
                <c:pt idx="32">
                  <c:v>198.35245815459459</c:v>
                </c:pt>
                <c:pt idx="33">
                  <c:v>200.43589454815589</c:v>
                </c:pt>
                <c:pt idx="34">
                  <c:v>202.56155683903</c:v>
                </c:pt>
                <c:pt idx="35">
                  <c:v>204.73064442420977</c:v>
                </c:pt>
                <c:pt idx="36">
                  <c:v>206.94439584394891</c:v>
                </c:pt>
                <c:pt idx="37">
                  <c:v>209.20408975647899</c:v>
                </c:pt>
                <c:pt idx="38">
                  <c:v>211.51104585618415</c:v>
                </c:pt>
                <c:pt idx="39">
                  <c:v>213.86662571651055</c:v>
                </c:pt>
                <c:pt idx="40">
                  <c:v>216.27223353529649</c:v>
                </c:pt>
                <c:pt idx="41">
                  <c:v>218.72931675596396</c:v>
                </c:pt>
                <c:pt idx="42">
                  <c:v>221.23936653299617</c:v>
                </c:pt>
                <c:pt idx="43">
                  <c:v>223.80391800418565</c:v>
                </c:pt>
                <c:pt idx="44">
                  <c:v>226.42455032511057</c:v>
                </c:pt>
                <c:pt idx="45">
                  <c:v>229.10288641295588</c:v>
                </c:pt>
                <c:pt idx="46">
                  <c:v>231.84059233690348</c:v>
                </c:pt>
                <c:pt idx="47">
                  <c:v>234.63937628055464</c:v>
                </c:pt>
                <c:pt idx="48">
                  <c:v>237.50098698785186</c:v>
                </c:pt>
                <c:pt idx="49">
                  <c:v>240.42721158728278</c:v>
                </c:pt>
                <c:pt idx="50">
                  <c:v>243.41987266923891</c:v>
                </c:pt>
                <c:pt idx="51">
                  <c:v>246.48082446758124</c:v>
                </c:pt>
                <c:pt idx="52">
                  <c:v>249.61194796794385</c:v>
                </c:pt>
                <c:pt idx="53">
                  <c:v>252.81514473106193</c:v>
                </c:pt>
                <c:pt idx="54">
                  <c:v>256.09232917823505</c:v>
                </c:pt>
                <c:pt idx="55">
                  <c:v>259.44541903641334</c:v>
                </c:pt>
                <c:pt idx="56">
                  <c:v>262.87632358044834</c:v>
                </c:pt>
                <c:pt idx="57">
                  <c:v>266.38692923748772</c:v>
                </c:pt>
                <c:pt idx="58">
                  <c:v>269.97908203041038</c:v>
                </c:pt>
                <c:pt idx="59">
                  <c:v>273.65456623003507</c:v>
                </c:pt>
                <c:pt idx="60">
                  <c:v>277.41507845506885</c:v>
                </c:pt>
                <c:pt idx="61">
                  <c:v>281.26219629876931</c:v>
                </c:pt>
                <c:pt idx="62">
                  <c:v>285.19734036494003</c:v>
                </c:pt>
                <c:pt idx="63">
                  <c:v>289.22172835415535</c:v>
                </c:pt>
                <c:pt idx="64">
                  <c:v>293.33631954255463</c:v>
                </c:pt>
                <c:pt idx="65">
                  <c:v>297.54174762553549</c:v>
                </c:pt>
                <c:pt idx="66">
                  <c:v>301.83823943845084</c:v>
                </c:pt>
                <c:pt idx="67">
                  <c:v>306.22551649182594</c:v>
                </c:pt>
                <c:pt idx="68">
                  <c:v>310.70267553839705</c:v>
                </c:pt>
                <c:pt idx="69">
                  <c:v>315.26804348278387</c:v>
                </c:pt>
                <c:pt idx="70">
                  <c:v>319.9190007986827</c:v>
                </c:pt>
                <c:pt idx="71">
                  <c:v>324.65176616324885</c:v>
                </c:pt>
                <c:pt idx="72">
                  <c:v>329.46113316144482</c:v>
                </c:pt>
                <c:pt idx="73">
                  <c:v>334.34014753173045</c:v>
                </c:pt>
                <c:pt idx="74">
                  <c:v>339.27971035413054</c:v>
                </c:pt>
                <c:pt idx="75">
                  <c:v>344.26808860098242</c:v>
                </c:pt>
                <c:pt idx="76">
                  <c:v>349.29030927904199</c:v>
                </c:pt>
                <c:pt idx="77">
                  <c:v>354.32740657863269</c:v>
                </c:pt>
                <c:pt idx="78">
                  <c:v>359.35548244581571</c:v>
                </c:pt>
                <c:pt idx="79">
                  <c:v>364.34452902252224</c:v>
                </c:pt>
                <c:pt idx="80">
                  <c:v>369.25694535863204</c:v>
                </c:pt>
                <c:pt idx="81">
                  <c:v>374.04565913718596</c:v>
                </c:pt>
                <c:pt idx="82">
                  <c:v>378.65173465572155</c:v>
                </c:pt>
                <c:pt idx="83">
                  <c:v>383.00130778371624</c:v>
                </c:pt>
                <c:pt idx="84">
                  <c:v>387.00163242287505</c:v>
                </c:pt>
                <c:pt idx="85">
                  <c:v>390.53594428918638</c:v>
                </c:pt>
                <c:pt idx="86">
                  <c:v>393.45673640466612</c:v>
                </c:pt>
                <c:pt idx="87">
                  <c:v>395.57688110474214</c:v>
                </c:pt>
                <c:pt idx="88">
                  <c:v>396.65780198882925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17-4D0B-8586-EBD1F5843701}"/>
            </c:ext>
          </c:extLst>
        </c:ser>
        <c:ser>
          <c:idx val="7"/>
          <c:order val="1"/>
          <c:tx>
            <c:v>trattoStabile</c:v>
          </c:tx>
          <c:spPr>
            <a:ln w="19050">
              <a:solidFill>
                <a:srgbClr val="1B6B17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217-4D0B-8586-EBD1F5843701}"/>
              </c:ext>
            </c:extLst>
          </c:dPt>
          <c:xVal>
            <c:numRef>
              <c:f>diminuzione!$F$95:$F$107</c:f>
              <c:numCache>
                <c:formatCode>General</c:formatCode>
                <c:ptCount val="13"/>
                <c:pt idx="0">
                  <c:v>1320.0087999999982</c:v>
                </c:pt>
                <c:pt idx="1">
                  <c:v>1335.0088999999982</c:v>
                </c:pt>
                <c:pt idx="2">
                  <c:v>1350.0089999999982</c:v>
                </c:pt>
                <c:pt idx="3">
                  <c:v>1365.0090999999982</c:v>
                </c:pt>
                <c:pt idx="4">
                  <c:v>1380.0091999999981</c:v>
                </c:pt>
                <c:pt idx="5">
                  <c:v>1395.0092999999981</c:v>
                </c:pt>
                <c:pt idx="6">
                  <c:v>1410.0093999999981</c:v>
                </c:pt>
                <c:pt idx="7">
                  <c:v>1425.0094999999981</c:v>
                </c:pt>
                <c:pt idx="8">
                  <c:v>1440.009599999998</c:v>
                </c:pt>
                <c:pt idx="9">
                  <c:v>1455.009699999998</c:v>
                </c:pt>
                <c:pt idx="10">
                  <c:v>1470.009799999998</c:v>
                </c:pt>
                <c:pt idx="11">
                  <c:v>1485.009899999998</c:v>
                </c:pt>
                <c:pt idx="12">
                  <c:v>1500.0099999999979</c:v>
                </c:pt>
              </c:numCache>
            </c:numRef>
          </c:xVal>
          <c:yVal>
            <c:numRef>
              <c:f>diminuzione!$G$95:$G$107</c:f>
              <c:numCache>
                <c:formatCode>General</c:formatCode>
                <c:ptCount val="13"/>
                <c:pt idx="0">
                  <c:v>396.65780198882925</c:v>
                </c:pt>
                <c:pt idx="1">
                  <c:v>396.39355927429341</c:v>
                </c:pt>
                <c:pt idx="2">
                  <c:v>394.38920526811711</c:v>
                </c:pt>
                <c:pt idx="3">
                  <c:v>390.13099948111005</c:v>
                </c:pt>
                <c:pt idx="4">
                  <c:v>382.9448916028017</c:v>
                </c:pt>
                <c:pt idx="5">
                  <c:v>371.9378277121499</c:v>
                </c:pt>
                <c:pt idx="6">
                  <c:v>355.91346962437592</c:v>
                </c:pt>
                <c:pt idx="7">
                  <c:v>333.24906429722279</c:v>
                </c:pt>
                <c:pt idx="8">
                  <c:v>301.71206069478222</c:v>
                </c:pt>
                <c:pt idx="9">
                  <c:v>258.18104153049052</c:v>
                </c:pt>
                <c:pt idx="10">
                  <c:v>198.21060367192965</c:v>
                </c:pt>
                <c:pt idx="11">
                  <c:v>115.33395841833701</c:v>
                </c:pt>
                <c:pt idx="12">
                  <c:v>-9.0696079237080174E-2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17-4D0B-8586-EBD1F5843701}"/>
            </c:ext>
          </c:extLst>
        </c:ser>
        <c:ser>
          <c:idx val="2"/>
          <c:order val="2"/>
          <c:tx>
            <c:v>P1</c:v>
          </c:tx>
          <c:spPr>
            <a:ln w="9525">
              <a:solidFill>
                <a:srgbClr val="7030A0"/>
              </a:solidFill>
              <a:prstDash val="dash"/>
              <a:headEnd type="none" w="sm" len="sm"/>
              <a:tailEnd type="oval" w="sm" len="sm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217-4D0B-8586-EBD1F5843701}"/>
              </c:ext>
            </c:extLst>
          </c:dPt>
          <c:xVal>
            <c:numRef>
              <c:f>diminuzione!$N$10:$N$11</c:f>
              <c:numCache>
                <c:formatCode>General</c:formatCode>
                <c:ptCount val="2"/>
                <c:pt idx="0">
                  <c:v>1439</c:v>
                </c:pt>
                <c:pt idx="1">
                  <c:v>1439</c:v>
                </c:pt>
              </c:numCache>
            </c:numRef>
          </c:xVal>
          <c:yVal>
            <c:numRef>
              <c:f>diminuzione!$O$10:$O$11</c:f>
              <c:numCache>
                <c:formatCode>General</c:formatCode>
                <c:ptCount val="2"/>
                <c:pt idx="0">
                  <c:v>0</c:v>
                </c:pt>
                <c:pt idx="1">
                  <c:v>304.17035701996031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217-4D0B-8586-EBD1F5843701}"/>
            </c:ext>
          </c:extLst>
        </c:ser>
        <c:ser>
          <c:idx val="3"/>
          <c:order val="3"/>
          <c:tx>
            <c:v>P2</c:v>
          </c:tx>
          <c:spPr>
            <a:ln w="9525">
              <a:solidFill>
                <a:srgbClr val="FF0000"/>
              </a:solidFill>
              <a:prstDash val="dash"/>
              <a:headEnd type="none" w="sm" len="sm"/>
              <a:tailEnd type="oval" w="sm" len="sm"/>
            </a:ln>
          </c:spPr>
          <c:marker>
            <c:symbol val="none"/>
          </c:marker>
          <c:xVal>
            <c:numRef>
              <c:f>diminuzione!$K$10:$K$11</c:f>
              <c:numCache>
                <c:formatCode>General</c:formatCode>
                <c:ptCount val="2"/>
                <c:pt idx="0">
                  <c:v>1465</c:v>
                </c:pt>
                <c:pt idx="1">
                  <c:v>1465</c:v>
                </c:pt>
              </c:numCache>
            </c:numRef>
          </c:xVal>
          <c:yVal>
            <c:numRef>
              <c:f>diminuzione!$L$10:$L$11</c:f>
              <c:numCache>
                <c:formatCode>General</c:formatCode>
                <c:ptCount val="2"/>
                <c:pt idx="0">
                  <c:v>0</c:v>
                </c:pt>
                <c:pt idx="1">
                  <c:v>220.41584010726626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217-4D0B-8586-EBD1F5843701}"/>
            </c:ext>
          </c:extLst>
        </c:ser>
        <c:ser>
          <c:idx val="4"/>
          <c:order val="4"/>
          <c:tx>
            <c:v>PA</c:v>
          </c:tx>
          <c:spPr>
            <a:ln w="9525">
              <a:solidFill>
                <a:srgbClr val="7030A0"/>
              </a:solidFill>
              <a:prstDash val="dash"/>
              <a:headEnd type="none"/>
              <a:tailEnd type="oval" w="sm" len="sm"/>
            </a:ln>
          </c:spPr>
          <c:marker>
            <c:symbol val="none"/>
          </c:marker>
          <c:xVal>
            <c:numRef>
              <c:f>diminuzione!$N$6:$N$7</c:f>
              <c:numCache>
                <c:formatCode>General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xVal>
          <c:yVal>
            <c:numRef>
              <c:f>diminuzione!$O$6:$O$7</c:f>
              <c:numCache>
                <c:formatCode>General</c:formatCode>
                <c:ptCount val="2"/>
                <c:pt idx="0">
                  <c:v>0</c:v>
                </c:pt>
                <c:pt idx="1">
                  <c:v>304.75108839674425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217-4D0B-8586-EBD1F5843701}"/>
            </c:ext>
          </c:extLst>
        </c:ser>
        <c:ser>
          <c:idx val="6"/>
          <c:order val="5"/>
          <c:tx>
            <c:v>PB</c:v>
          </c:tx>
          <c:spPr>
            <a:ln w="9525">
              <a:solidFill>
                <a:srgbClr val="FF0000"/>
              </a:solidFill>
              <a:prstDash val="dash"/>
              <a:tailEnd type="oval" w="sm" len="sm"/>
            </a:ln>
          </c:spPr>
          <c:marker>
            <c:symbol val="none"/>
          </c:marker>
          <c:xVal>
            <c:numRef>
              <c:f>diminuzione!$K$6:$K$7</c:f>
              <c:numCache>
                <c:formatCode>General</c:formatCode>
                <c:ptCount val="2"/>
                <c:pt idx="0">
                  <c:v>1120</c:v>
                </c:pt>
                <c:pt idx="1">
                  <c:v>1120</c:v>
                </c:pt>
              </c:numCache>
            </c:numRef>
          </c:xVal>
          <c:yVal>
            <c:numRef>
              <c:f>diminuzione!$L$6:$L$7</c:f>
              <c:numCache>
                <c:formatCode>General</c:formatCode>
                <c:ptCount val="2"/>
                <c:pt idx="0">
                  <c:v>0</c:v>
                </c:pt>
                <c:pt idx="1">
                  <c:v>342.59823517572767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217-4D0B-8586-EBD1F5843701}"/>
            </c:ext>
          </c:extLst>
        </c:ser>
        <c:ser>
          <c:idx val="1"/>
          <c:order val="6"/>
          <c:tx>
            <c:v>varia-instabile</c:v>
          </c:tx>
          <c:spPr>
            <a:ln w="9525">
              <a:solidFill>
                <a:srgbClr val="FF0000"/>
              </a:solidFill>
              <a:headEnd type="none" w="med" len="lg"/>
              <a:tailEnd type="triangle" w="med" len="lg"/>
            </a:ln>
          </c:spPr>
          <c:marker>
            <c:symbol val="none"/>
          </c:marker>
          <c:xVal>
            <c:numRef>
              <c:f>diminuzione!$K$13:$K$17</c:f>
              <c:numCache>
                <c:formatCode>General</c:formatCode>
                <c:ptCount val="5"/>
                <c:pt idx="0">
                  <c:v>1000</c:v>
                </c:pt>
                <c:pt idx="1">
                  <c:v>1030</c:v>
                </c:pt>
                <c:pt idx="2">
                  <c:v>1060</c:v>
                </c:pt>
                <c:pt idx="3">
                  <c:v>1090</c:v>
                </c:pt>
                <c:pt idx="4">
                  <c:v>1120</c:v>
                </c:pt>
              </c:numCache>
            </c:numRef>
          </c:xVal>
          <c:yVal>
            <c:numRef>
              <c:f>diminuzione!$L$13:$L$17</c:f>
              <c:numCache>
                <c:formatCode>General</c:formatCode>
                <c:ptCount val="5"/>
                <c:pt idx="0">
                  <c:v>319.75108839674425</c:v>
                </c:pt>
                <c:pt idx="1">
                  <c:v>328.73449664493313</c:v>
                </c:pt>
                <c:pt idx="2">
                  <c:v>338.06314078062678</c:v>
                </c:pt>
                <c:pt idx="3">
                  <c:v>347.70421441130912</c:v>
                </c:pt>
                <c:pt idx="4">
                  <c:v>357.59823517572767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4217-4D0B-8586-EBD1F5843701}"/>
            </c:ext>
          </c:extLst>
        </c:ser>
        <c:ser>
          <c:idx val="5"/>
          <c:order val="7"/>
          <c:tx>
            <c:v>varia-stabile</c:v>
          </c:tx>
          <c:spPr>
            <a:ln w="9525">
              <a:solidFill>
                <a:srgbClr val="0B99C5"/>
              </a:solidFill>
              <a:headEnd type="none" w="med" len="lg"/>
              <a:tailEnd type="triangle" w="med" len="lg"/>
            </a:ln>
          </c:spPr>
          <c:marker>
            <c:symbol val="none"/>
          </c:marker>
          <c:xVal>
            <c:numRef>
              <c:f>diminuzione!$N$13:$N$18</c:f>
              <c:numCache>
                <c:formatCode>General</c:formatCode>
                <c:ptCount val="6"/>
                <c:pt idx="0">
                  <c:v>1399</c:v>
                </c:pt>
                <c:pt idx="1">
                  <c:v>1404.2</c:v>
                </c:pt>
                <c:pt idx="2">
                  <c:v>1409.4</c:v>
                </c:pt>
                <c:pt idx="3">
                  <c:v>1414.6000000000001</c:v>
                </c:pt>
                <c:pt idx="4">
                  <c:v>1419.8000000000002</c:v>
                </c:pt>
                <c:pt idx="5">
                  <c:v>1425.0000000000002</c:v>
                </c:pt>
              </c:numCache>
            </c:numRef>
          </c:xVal>
          <c:yVal>
            <c:numRef>
              <c:f>diminuzione!$O$13:$O$18</c:f>
              <c:numCache>
                <c:formatCode>General</c:formatCode>
                <c:ptCount val="6"/>
                <c:pt idx="0">
                  <c:v>304.17035701996031</c:v>
                </c:pt>
                <c:pt idx="1">
                  <c:v>290.92037480443196</c:v>
                </c:pt>
                <c:pt idx="2">
                  <c:v>276.11140902585254</c:v>
                </c:pt>
                <c:pt idx="3">
                  <c:v>259.56441955245356</c:v>
                </c:pt>
                <c:pt idx="4">
                  <c:v>241.07626184816561</c:v>
                </c:pt>
                <c:pt idx="5">
                  <c:v>220.41584010726527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4217-4D0B-8586-EBD1F5843701}"/>
            </c:ext>
          </c:extLst>
        </c:ser>
        <c:ser>
          <c:idx val="8"/>
          <c:order val="8"/>
          <c:tx>
            <c:v>cima</c:v>
          </c:tx>
          <c:spPr>
            <a:ln w="9525">
              <a:solidFill>
                <a:srgbClr val="FF0000"/>
              </a:solidFill>
              <a:headEnd type="none" w="med" len="lg"/>
              <a:tailEnd type="triangle" w="med" len="lg"/>
            </a:ln>
          </c:spPr>
          <c:marker>
            <c:symbol val="none"/>
          </c:marker>
          <c:xVal>
            <c:numRef>
              <c:f>diminuzione!$K$20:$K$36</c:f>
              <c:numCache>
                <c:formatCode>General</c:formatCode>
                <c:ptCount val="17"/>
                <c:pt idx="0">
                  <c:v>1120</c:v>
                </c:pt>
                <c:pt idx="1">
                  <c:v>1136.5</c:v>
                </c:pt>
                <c:pt idx="2">
                  <c:v>1153</c:v>
                </c:pt>
                <c:pt idx="3">
                  <c:v>1169.5</c:v>
                </c:pt>
                <c:pt idx="4">
                  <c:v>1186</c:v>
                </c:pt>
                <c:pt idx="5">
                  <c:v>1202.5</c:v>
                </c:pt>
                <c:pt idx="6">
                  <c:v>1219</c:v>
                </c:pt>
                <c:pt idx="7">
                  <c:v>1235.5</c:v>
                </c:pt>
                <c:pt idx="8">
                  <c:v>1252</c:v>
                </c:pt>
                <c:pt idx="9">
                  <c:v>1268.5</c:v>
                </c:pt>
                <c:pt idx="10">
                  <c:v>1285</c:v>
                </c:pt>
                <c:pt idx="11">
                  <c:v>1301.5</c:v>
                </c:pt>
                <c:pt idx="12">
                  <c:v>1318</c:v>
                </c:pt>
                <c:pt idx="13">
                  <c:v>1334.5</c:v>
                </c:pt>
                <c:pt idx="14">
                  <c:v>1351</c:v>
                </c:pt>
                <c:pt idx="15">
                  <c:v>1367.5</c:v>
                </c:pt>
                <c:pt idx="16">
                  <c:v>1384</c:v>
                </c:pt>
              </c:numCache>
            </c:numRef>
          </c:xVal>
          <c:yVal>
            <c:numRef>
              <c:f>diminuzione!$L$20:$L$36</c:f>
              <c:numCache>
                <c:formatCode>General</c:formatCode>
                <c:ptCount val="17"/>
                <c:pt idx="0">
                  <c:v>357.59823517572767</c:v>
                </c:pt>
                <c:pt idx="1">
                  <c:v>363.11381695481293</c:v>
                </c:pt>
                <c:pt idx="2">
                  <c:v>368.65315501801854</c:v>
                </c:pt>
                <c:pt idx="3">
                  <c:v>374.18571643609175</c:v>
                </c:pt>
                <c:pt idx="4">
                  <c:v>379.67226234600446</c:v>
                </c:pt>
                <c:pt idx="5">
                  <c:v>385.0624993300255</c:v>
                </c:pt>
                <c:pt idx="6">
                  <c:v>390.29203450275367</c:v>
                </c:pt>
                <c:pt idx="7">
                  <c:v>395.27840049795054</c:v>
                </c:pt>
                <c:pt idx="8">
                  <c:v>399.91582710734929</c:v>
                </c:pt>
                <c:pt idx="9">
                  <c:v>404.06830794658401</c:v>
                </c:pt>
                <c:pt idx="10">
                  <c:v>407.5603239734931</c:v>
                </c:pt>
                <c:pt idx="11">
                  <c:v>410.16431097705424</c:v>
                </c:pt>
                <c:pt idx="12">
                  <c:v>411.58354778370983</c:v>
                </c:pt>
                <c:pt idx="13">
                  <c:v>411.42851928218386</c:v>
                </c:pt>
                <c:pt idx="14">
                  <c:v>409.18384752509274</c:v>
                </c:pt>
                <c:pt idx="15">
                  <c:v>404.16137379665776</c:v>
                </c:pt>
                <c:pt idx="16">
                  <c:v>397.43255182914299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4217-4D0B-8586-EBD1F5843701}"/>
            </c:ext>
          </c:extLst>
        </c:ser>
        <c:ser>
          <c:idx val="10"/>
          <c:order val="9"/>
          <c:tx>
            <c:strRef>
              <c:f>diminuzione!$N$25</c:f>
              <c:strCache>
                <c:ptCount val="1"/>
                <c:pt idx="0">
                  <c:v>torque2</c:v>
                </c:pt>
              </c:strCache>
            </c:strRef>
          </c:tx>
          <c:spPr>
            <a:ln w="63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diminuzione!$N$27:$N$28</c:f>
              <c:numCache>
                <c:formatCode>General</c:formatCode>
                <c:ptCount val="2"/>
                <c:pt idx="0">
                  <c:v>1200</c:v>
                </c:pt>
                <c:pt idx="1">
                  <c:v>1550</c:v>
                </c:pt>
              </c:numCache>
            </c:numRef>
          </c:xVal>
          <c:yVal>
            <c:numRef>
              <c:f>diminuzione!$O$27:$O$28</c:f>
              <c:numCache>
                <c:formatCode>General</c:formatCode>
                <c:ptCount val="2"/>
                <c:pt idx="0">
                  <c:v>220.41584010726626</c:v>
                </c:pt>
                <c:pt idx="1">
                  <c:v>220.41584010726626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4217-4D0B-8586-EBD1F5843701}"/>
            </c:ext>
          </c:extLst>
        </c:ser>
        <c:ser>
          <c:idx val="9"/>
          <c:order val="10"/>
          <c:tx>
            <c:strRef>
              <c:f>diminuzione!$N$20</c:f>
              <c:strCache>
                <c:ptCount val="1"/>
                <c:pt idx="0">
                  <c:v>torque1</c:v>
                </c:pt>
              </c:strCache>
            </c:strRef>
          </c:tx>
          <c:spPr>
            <a:ln w="6350">
              <a:solidFill>
                <a:srgbClr val="7030A0"/>
              </a:solidFill>
              <a:prstDash val="sysDash"/>
            </a:ln>
          </c:spPr>
          <c:marker>
            <c:symbol val="none"/>
          </c:marker>
          <c:xVal>
            <c:numRef>
              <c:f>diminuzione!$N$22:$N$23</c:f>
              <c:numCache>
                <c:formatCode>General</c:formatCode>
                <c:ptCount val="2"/>
                <c:pt idx="0">
                  <c:v>800</c:v>
                </c:pt>
                <c:pt idx="1">
                  <c:v>1550</c:v>
                </c:pt>
              </c:numCache>
            </c:numRef>
          </c:xVal>
          <c:yVal>
            <c:numRef>
              <c:f>diminuzione!$O$22:$O$23</c:f>
              <c:numCache>
                <c:formatCode>General</c:formatCode>
                <c:ptCount val="2"/>
                <c:pt idx="0">
                  <c:v>304.75108839674425</c:v>
                </c:pt>
                <c:pt idx="1">
                  <c:v>304.75108839674425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4217-4D0B-8586-EBD1F5843701}"/>
            </c:ext>
          </c:extLst>
        </c:ser>
        <c:ser>
          <c:idx val="11"/>
          <c:order val="11"/>
          <c:tx>
            <c:strRef>
              <c:f>diminuzione!$N$30</c:f>
              <c:strCache>
                <c:ptCount val="1"/>
                <c:pt idx="0">
                  <c:v>Cres</c:v>
                </c:pt>
              </c:strCache>
            </c:strRef>
          </c:tx>
          <c:spPr>
            <a:ln w="1905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diminuzione!$N$32:$N$33</c:f>
              <c:numCache>
                <c:formatCode>General</c:formatCode>
                <c:ptCount val="2"/>
                <c:pt idx="0">
                  <c:v>1300</c:v>
                </c:pt>
                <c:pt idx="1">
                  <c:v>1300</c:v>
                </c:pt>
              </c:numCache>
            </c:numRef>
          </c:xVal>
          <c:yVal>
            <c:numRef>
              <c:f>diminuzione!$O$32:$O$33</c:f>
              <c:numCache>
                <c:formatCode>General</c:formatCode>
                <c:ptCount val="2"/>
                <c:pt idx="0">
                  <c:v>304.75108839674425</c:v>
                </c:pt>
                <c:pt idx="1">
                  <c:v>220.41584010726626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4217-4D0B-8586-EBD1F5843701}"/>
            </c:ext>
          </c:extLst>
        </c:ser>
        <c:ser>
          <c:idx val="12"/>
          <c:order val="12"/>
          <c:tx>
            <c:strRef>
              <c:f>diminuzione!$L$37</c:f>
              <c:strCache>
                <c:ptCount val="1"/>
                <c:pt idx="0">
                  <c:v>scavalca</c:v>
                </c:pt>
              </c:strCache>
            </c:strRef>
          </c:tx>
          <c:spPr>
            <a:ln w="9525">
              <a:solidFill>
                <a:srgbClr val="FF0000"/>
              </a:solidFill>
              <a:tailEnd type="triangle" w="med" len="lg"/>
            </a:ln>
          </c:spPr>
          <c:marker>
            <c:symbol val="none"/>
          </c:marker>
          <c:xVal>
            <c:numRef>
              <c:f>diminuzione!$K$39:$K$47</c:f>
              <c:numCache>
                <c:formatCode>General</c:formatCode>
                <c:ptCount val="9"/>
                <c:pt idx="0">
                  <c:v>1384</c:v>
                </c:pt>
                <c:pt idx="1">
                  <c:v>1398.14</c:v>
                </c:pt>
                <c:pt idx="2">
                  <c:v>1412.2800000000002</c:v>
                </c:pt>
                <c:pt idx="3">
                  <c:v>1426.4200000000003</c:v>
                </c:pt>
                <c:pt idx="4">
                  <c:v>1440.5600000000004</c:v>
                </c:pt>
                <c:pt idx="5">
                  <c:v>1454.7000000000005</c:v>
                </c:pt>
                <c:pt idx="6">
                  <c:v>1468.8400000000006</c:v>
                </c:pt>
                <c:pt idx="7">
                  <c:v>1482.9800000000007</c:v>
                </c:pt>
                <c:pt idx="8">
                  <c:v>1497.1200000000008</c:v>
                </c:pt>
              </c:numCache>
            </c:numRef>
          </c:xVal>
          <c:yVal>
            <c:numRef>
              <c:f>diminuzione!$L$39:$L$47</c:f>
              <c:numCache>
                <c:formatCode>General</c:formatCode>
                <c:ptCount val="9"/>
                <c:pt idx="0">
                  <c:v>396.72365959650301</c:v>
                </c:pt>
                <c:pt idx="1">
                  <c:v>390.45024681520073</c:v>
                </c:pt>
                <c:pt idx="2">
                  <c:v>382.78313244965022</c:v>
                </c:pt>
                <c:pt idx="3">
                  <c:v>372.45594413065152</c:v>
                </c:pt>
                <c:pt idx="4">
                  <c:v>357.72182477746162</c:v>
                </c:pt>
                <c:pt idx="5">
                  <c:v>337.25194639668234</c:v>
                </c:pt>
                <c:pt idx="6">
                  <c:v>309.25400311686855</c:v>
                </c:pt>
                <c:pt idx="7">
                  <c:v>271.27632241899227</c:v>
                </c:pt>
                <c:pt idx="8">
                  <c:v>219.91138885215591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4217-4D0B-8586-EBD1F5843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578959"/>
        <c:axId val="1894565904"/>
      </c:scatterChart>
      <c:valAx>
        <c:axId val="1958578959"/>
        <c:scaling>
          <c:orientation val="minMax"/>
          <c:max val="1650"/>
          <c:min val="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n</a:t>
                </a:r>
                <a:r>
                  <a:rPr lang="it-IT" sz="1200" baseline="-25000"/>
                  <a:t>r</a:t>
                </a:r>
                <a:r>
                  <a:rPr lang="it-IT" sz="1400" baseline="0"/>
                  <a:t> </a:t>
                </a:r>
                <a:r>
                  <a:rPr lang="it-IT" sz="1100" b="0" baseline="0"/>
                  <a:t>[rpm]</a:t>
                </a:r>
              </a:p>
              <a:p>
                <a:pPr>
                  <a:defRPr/>
                </a:pPr>
                <a:r>
                  <a:rPr lang="it-IT" sz="1000" b="0" i="0" u="none" strike="noStrike" baseline="0">
                    <a:effectLst/>
                  </a:rPr>
                  <a:t>Velocità di rotazione</a:t>
                </a:r>
                <a:endParaRPr lang="it-IT" sz="1400" b="0" baseline="0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894565904"/>
        <c:crosses val="autoZero"/>
        <c:crossBetween val="midCat"/>
        <c:majorUnit val="150"/>
      </c:valAx>
      <c:valAx>
        <c:axId val="1894565904"/>
        <c:scaling>
          <c:orientation val="minMax"/>
          <c:max val="45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Coppia motrice </a:t>
                </a:r>
                <a:r>
                  <a:rPr lang="it-IT" b="0"/>
                  <a:t>[Nm]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958578959"/>
        <c:crosses val="autoZero"/>
        <c:crossBetween val="midCat"/>
      </c:valAx>
    </c:plotArea>
    <c:plotVisOnly val="1"/>
    <c:dispBlanksAs val="zero"/>
    <c:showDLblsOverMax val="1"/>
  </c:chart>
  <c:spPr>
    <a:solidFill>
      <a:srgbClr val="FFFFFF"/>
    </a:solidFill>
    <a:ln w="3175">
      <a:solidFill>
        <a:schemeClr val="bg2">
          <a:lumMod val="90000"/>
        </a:schemeClr>
      </a:solidFill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85886670805151"/>
          <c:y val="7.3576403410150426E-2"/>
          <c:w val="0.50123578214158204"/>
          <c:h val="0.86261851612471052"/>
        </c:manualLayout>
      </c:layout>
      <c:scatterChart>
        <c:scatterStyle val="smoothMarker"/>
        <c:varyColors val="0"/>
        <c:ser>
          <c:idx val="0"/>
          <c:order val="0"/>
          <c:tx>
            <c:v>y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slope!$B$9:$B$255</c:f>
              <c:numCache>
                <c:formatCode>General</c:formatCode>
                <c:ptCount val="247"/>
                <c:pt idx="0">
                  <c:v>-5</c:v>
                </c:pt>
                <c:pt idx="1">
                  <c:v>-4.9371681469282045</c:v>
                </c:pt>
                <c:pt idx="2">
                  <c:v>-4.874336293856409</c:v>
                </c:pt>
                <c:pt idx="3">
                  <c:v>-4.8115044407846135</c:v>
                </c:pt>
                <c:pt idx="4">
                  <c:v>-4.748672587712818</c:v>
                </c:pt>
                <c:pt idx="5">
                  <c:v>-4.6858407346410225</c:v>
                </c:pt>
                <c:pt idx="6">
                  <c:v>-4.623008881569227</c:v>
                </c:pt>
                <c:pt idx="7">
                  <c:v>-4.5601770284974315</c:v>
                </c:pt>
                <c:pt idx="8">
                  <c:v>-4.4973451754256359</c:v>
                </c:pt>
                <c:pt idx="9">
                  <c:v>-4.4345133223538404</c:v>
                </c:pt>
                <c:pt idx="10">
                  <c:v>-4.3716814692820449</c:v>
                </c:pt>
                <c:pt idx="11">
                  <c:v>-4.3088496162102494</c:v>
                </c:pt>
                <c:pt idx="12">
                  <c:v>-4.2460177631384539</c:v>
                </c:pt>
                <c:pt idx="13">
                  <c:v>-4.1831859100666584</c:v>
                </c:pt>
                <c:pt idx="14">
                  <c:v>-4.1203540569948629</c:v>
                </c:pt>
                <c:pt idx="15">
                  <c:v>-4.0575222039230674</c:v>
                </c:pt>
                <c:pt idx="16">
                  <c:v>-3.9946903508512714</c:v>
                </c:pt>
                <c:pt idx="17">
                  <c:v>-3.9318584977794755</c:v>
                </c:pt>
                <c:pt idx="18">
                  <c:v>-3.8690266447076795</c:v>
                </c:pt>
                <c:pt idx="19">
                  <c:v>-3.8061947916358836</c:v>
                </c:pt>
                <c:pt idx="20">
                  <c:v>-3.7433629385640876</c:v>
                </c:pt>
                <c:pt idx="21">
                  <c:v>-3.6805310854922917</c:v>
                </c:pt>
                <c:pt idx="22">
                  <c:v>-3.6176992324204957</c:v>
                </c:pt>
                <c:pt idx="23">
                  <c:v>-3.5548673793486998</c:v>
                </c:pt>
                <c:pt idx="24">
                  <c:v>-3.4920355262769038</c:v>
                </c:pt>
                <c:pt idx="25">
                  <c:v>-3.4292036732051079</c:v>
                </c:pt>
                <c:pt idx="26">
                  <c:v>-3.3663718201333119</c:v>
                </c:pt>
                <c:pt idx="27">
                  <c:v>-3.303539967061516</c:v>
                </c:pt>
                <c:pt idx="28">
                  <c:v>-3.24070811398972</c:v>
                </c:pt>
                <c:pt idx="29">
                  <c:v>-3.1778762609179241</c:v>
                </c:pt>
                <c:pt idx="30">
                  <c:v>-3.1150444078461281</c:v>
                </c:pt>
                <c:pt idx="31">
                  <c:v>-3.0522125547743322</c:v>
                </c:pt>
                <c:pt idx="32">
                  <c:v>-2.9893807017025362</c:v>
                </c:pt>
                <c:pt idx="33">
                  <c:v>-2.9265488486307403</c:v>
                </c:pt>
                <c:pt idx="34">
                  <c:v>-2.8637169955589443</c:v>
                </c:pt>
                <c:pt idx="35">
                  <c:v>-2.8008851424871484</c:v>
                </c:pt>
                <c:pt idx="36">
                  <c:v>-2.7380532894153524</c:v>
                </c:pt>
                <c:pt idx="37">
                  <c:v>-2.6752214363435565</c:v>
                </c:pt>
                <c:pt idx="38">
                  <c:v>-2.6123895832717605</c:v>
                </c:pt>
                <c:pt idx="39">
                  <c:v>-2.5495577301999646</c:v>
                </c:pt>
                <c:pt idx="40">
                  <c:v>-2.4867258771281686</c:v>
                </c:pt>
                <c:pt idx="41">
                  <c:v>-2.4238940240563727</c:v>
                </c:pt>
                <c:pt idx="42">
                  <c:v>-2.3610621709845767</c:v>
                </c:pt>
                <c:pt idx="43">
                  <c:v>-2.2982303179127808</c:v>
                </c:pt>
                <c:pt idx="44">
                  <c:v>-2.2353984648409848</c:v>
                </c:pt>
                <c:pt idx="45">
                  <c:v>-2.1725666117691889</c:v>
                </c:pt>
                <c:pt idx="46">
                  <c:v>-2.1097347586973929</c:v>
                </c:pt>
                <c:pt idx="47">
                  <c:v>-2.046902905625597</c:v>
                </c:pt>
                <c:pt idx="48">
                  <c:v>-1.984071052553801</c:v>
                </c:pt>
                <c:pt idx="49">
                  <c:v>-1.9212391994820051</c:v>
                </c:pt>
                <c:pt idx="50">
                  <c:v>-1.8584073464102091</c:v>
                </c:pt>
                <c:pt idx="51">
                  <c:v>-1.7955754933384132</c:v>
                </c:pt>
                <c:pt idx="52">
                  <c:v>-1.7327436402666172</c:v>
                </c:pt>
                <c:pt idx="53">
                  <c:v>-1.6699117871948213</c:v>
                </c:pt>
                <c:pt idx="54">
                  <c:v>-1.6070799341230253</c:v>
                </c:pt>
                <c:pt idx="55">
                  <c:v>-1.5442480810512293</c:v>
                </c:pt>
                <c:pt idx="56">
                  <c:v>-1.4814162279794334</c:v>
                </c:pt>
                <c:pt idx="57">
                  <c:v>-1.4185843749076374</c:v>
                </c:pt>
                <c:pt idx="58">
                  <c:v>-1.3557525218358415</c:v>
                </c:pt>
                <c:pt idx="59">
                  <c:v>-1.2929206687640455</c:v>
                </c:pt>
                <c:pt idx="60">
                  <c:v>-1.2300888156922496</c:v>
                </c:pt>
                <c:pt idx="61">
                  <c:v>-1.1672569626204536</c:v>
                </c:pt>
                <c:pt idx="62">
                  <c:v>-1.1044251095486577</c:v>
                </c:pt>
                <c:pt idx="63">
                  <c:v>-1.0415932564768617</c:v>
                </c:pt>
                <c:pt idx="64">
                  <c:v>-0.9787614034050659</c:v>
                </c:pt>
                <c:pt idx="65">
                  <c:v>-0.91592955033327006</c:v>
                </c:pt>
                <c:pt idx="66">
                  <c:v>-0.85309769726147422</c:v>
                </c:pt>
                <c:pt idx="67">
                  <c:v>-0.79026584418967838</c:v>
                </c:pt>
                <c:pt idx="68">
                  <c:v>-0.72743399111788254</c:v>
                </c:pt>
                <c:pt idx="69">
                  <c:v>-0.6646021380460867</c:v>
                </c:pt>
                <c:pt idx="70">
                  <c:v>-0.60177028497429086</c:v>
                </c:pt>
                <c:pt idx="71">
                  <c:v>-0.53893843190249502</c:v>
                </c:pt>
                <c:pt idx="72">
                  <c:v>-0.47610657883069918</c:v>
                </c:pt>
                <c:pt idx="73">
                  <c:v>-0.41327472575890334</c:v>
                </c:pt>
                <c:pt idx="74">
                  <c:v>-0.3504428726871075</c:v>
                </c:pt>
                <c:pt idx="75">
                  <c:v>-0.28761101961531166</c:v>
                </c:pt>
                <c:pt idx="76">
                  <c:v>-0.22477916654351579</c:v>
                </c:pt>
                <c:pt idx="77">
                  <c:v>-0.16194731347171992</c:v>
                </c:pt>
                <c:pt idx="78">
                  <c:v>-9.9115460399924055E-2</c:v>
                </c:pt>
                <c:pt idx="79">
                  <c:v>-3.6283607328128187E-2</c:v>
                </c:pt>
                <c:pt idx="80">
                  <c:v>2.6548245743667681E-2</c:v>
                </c:pt>
                <c:pt idx="81">
                  <c:v>8.9380098815463549E-2</c:v>
                </c:pt>
                <c:pt idx="82">
                  <c:v>0.15221195188725942</c:v>
                </c:pt>
                <c:pt idx="83">
                  <c:v>0.21504380495905528</c:v>
                </c:pt>
                <c:pt idx="84">
                  <c:v>0.27787565803085112</c:v>
                </c:pt>
                <c:pt idx="85">
                  <c:v>0.34070751110264696</c:v>
                </c:pt>
                <c:pt idx="86">
                  <c:v>0.40353936417444281</c:v>
                </c:pt>
                <c:pt idx="87">
                  <c:v>0.46637121724623865</c:v>
                </c:pt>
                <c:pt idx="88">
                  <c:v>0.52920307031803449</c:v>
                </c:pt>
                <c:pt idx="89">
                  <c:v>0.59203492338983033</c:v>
                </c:pt>
                <c:pt idx="90">
                  <c:v>0.65486677646162617</c:v>
                </c:pt>
                <c:pt idx="91">
                  <c:v>0.71769862953342201</c:v>
                </c:pt>
                <c:pt idx="92">
                  <c:v>0.78053048260521785</c:v>
                </c:pt>
                <c:pt idx="93">
                  <c:v>0.84336233567701369</c:v>
                </c:pt>
                <c:pt idx="94">
                  <c:v>0.90619418874880953</c:v>
                </c:pt>
                <c:pt idx="95">
                  <c:v>0.96902604182060537</c:v>
                </c:pt>
                <c:pt idx="96">
                  <c:v>1.0318578948924013</c:v>
                </c:pt>
                <c:pt idx="97">
                  <c:v>1.0946897479641973</c:v>
                </c:pt>
                <c:pt idx="98">
                  <c:v>1.1575216010359932</c:v>
                </c:pt>
                <c:pt idx="99">
                  <c:v>1.2203534541077892</c:v>
                </c:pt>
                <c:pt idx="100">
                  <c:v>1.2831853071795851</c:v>
                </c:pt>
                <c:pt idx="101">
                  <c:v>1.3460171602513811</c:v>
                </c:pt>
                <c:pt idx="102">
                  <c:v>1.408849013323177</c:v>
                </c:pt>
                <c:pt idx="103">
                  <c:v>1.471680866394973</c:v>
                </c:pt>
                <c:pt idx="104">
                  <c:v>1.5345127194667689</c:v>
                </c:pt>
                <c:pt idx="105">
                  <c:v>1.5973445725385649</c:v>
                </c:pt>
                <c:pt idx="106">
                  <c:v>1.6601764256103608</c:v>
                </c:pt>
                <c:pt idx="107">
                  <c:v>1.7230082786821568</c:v>
                </c:pt>
                <c:pt idx="108">
                  <c:v>1.7858401317539527</c:v>
                </c:pt>
                <c:pt idx="109">
                  <c:v>1.8486719848257487</c:v>
                </c:pt>
                <c:pt idx="110">
                  <c:v>1.9115038378975446</c:v>
                </c:pt>
                <c:pt idx="111">
                  <c:v>1.9743356909693406</c:v>
                </c:pt>
                <c:pt idx="112">
                  <c:v>2.0371675440411363</c:v>
                </c:pt>
                <c:pt idx="113">
                  <c:v>2.0999993971129323</c:v>
                </c:pt>
                <c:pt idx="114">
                  <c:v>2.1628312501847282</c:v>
                </c:pt>
                <c:pt idx="115">
                  <c:v>2.2256631032565242</c:v>
                </c:pt>
                <c:pt idx="116">
                  <c:v>2.2884949563283201</c:v>
                </c:pt>
                <c:pt idx="117">
                  <c:v>2.3513268094001161</c:v>
                </c:pt>
                <c:pt idx="118">
                  <c:v>2.414158662471912</c:v>
                </c:pt>
                <c:pt idx="119">
                  <c:v>2.476990515543708</c:v>
                </c:pt>
                <c:pt idx="120">
                  <c:v>2.5398223686155039</c:v>
                </c:pt>
                <c:pt idx="121">
                  <c:v>2.6026542216872999</c:v>
                </c:pt>
                <c:pt idx="122">
                  <c:v>2.6654860747590958</c:v>
                </c:pt>
                <c:pt idx="123">
                  <c:v>2.7283179278308918</c:v>
                </c:pt>
                <c:pt idx="124">
                  <c:v>2.7911497809026877</c:v>
                </c:pt>
                <c:pt idx="125">
                  <c:v>2.8539816339744837</c:v>
                </c:pt>
                <c:pt idx="126">
                  <c:v>2.9168134870462796</c:v>
                </c:pt>
                <c:pt idx="127">
                  <c:v>2.9796453401180756</c:v>
                </c:pt>
                <c:pt idx="128">
                  <c:v>3.0424771931898715</c:v>
                </c:pt>
                <c:pt idx="129">
                  <c:v>3.1053090462616675</c:v>
                </c:pt>
                <c:pt idx="130">
                  <c:v>3.1681408993334634</c:v>
                </c:pt>
                <c:pt idx="131">
                  <c:v>3.2309727524052594</c:v>
                </c:pt>
                <c:pt idx="132">
                  <c:v>3.2938046054770553</c:v>
                </c:pt>
                <c:pt idx="133">
                  <c:v>3.3566364585488513</c:v>
                </c:pt>
                <c:pt idx="134">
                  <c:v>3.4194683116206472</c:v>
                </c:pt>
                <c:pt idx="135">
                  <c:v>3.4823001646924432</c:v>
                </c:pt>
                <c:pt idx="136">
                  <c:v>3.5451320177642391</c:v>
                </c:pt>
                <c:pt idx="137">
                  <c:v>3.6079638708360351</c:v>
                </c:pt>
                <c:pt idx="138">
                  <c:v>3.670795723907831</c:v>
                </c:pt>
                <c:pt idx="139">
                  <c:v>3.733627576979627</c:v>
                </c:pt>
                <c:pt idx="140">
                  <c:v>3.7964594300514229</c:v>
                </c:pt>
                <c:pt idx="141">
                  <c:v>3.8592912831232189</c:v>
                </c:pt>
                <c:pt idx="142">
                  <c:v>3.9221231361950148</c:v>
                </c:pt>
                <c:pt idx="143">
                  <c:v>3.9849549892668108</c:v>
                </c:pt>
                <c:pt idx="144">
                  <c:v>4.0477868423386063</c:v>
                </c:pt>
                <c:pt idx="145">
                  <c:v>4.1106186954104018</c:v>
                </c:pt>
                <c:pt idx="146">
                  <c:v>4.1734505484821973</c:v>
                </c:pt>
                <c:pt idx="147">
                  <c:v>4.2362824015539928</c:v>
                </c:pt>
                <c:pt idx="148">
                  <c:v>4.2991142546257883</c:v>
                </c:pt>
                <c:pt idx="149">
                  <c:v>4.3619461076975838</c:v>
                </c:pt>
                <c:pt idx="150">
                  <c:v>4.4247779607693793</c:v>
                </c:pt>
                <c:pt idx="151">
                  <c:v>4.4876098138411749</c:v>
                </c:pt>
                <c:pt idx="152">
                  <c:v>4.5504416669129704</c:v>
                </c:pt>
                <c:pt idx="153">
                  <c:v>4.6132735199847659</c:v>
                </c:pt>
                <c:pt idx="154">
                  <c:v>4.6761053730565614</c:v>
                </c:pt>
                <c:pt idx="155">
                  <c:v>4.7389372261283569</c:v>
                </c:pt>
                <c:pt idx="156">
                  <c:v>4.8017690792001524</c:v>
                </c:pt>
                <c:pt idx="157">
                  <c:v>4.8646009322719479</c:v>
                </c:pt>
                <c:pt idx="158">
                  <c:v>4.9274327853437434</c:v>
                </c:pt>
                <c:pt idx="159">
                  <c:v>4.9902646384155389</c:v>
                </c:pt>
                <c:pt idx="160">
                  <c:v>5.0530964914873344</c:v>
                </c:pt>
                <c:pt idx="161">
                  <c:v>5.1159283445591299</c:v>
                </c:pt>
                <c:pt idx="162">
                  <c:v>5.1787601976309254</c:v>
                </c:pt>
                <c:pt idx="163">
                  <c:v>5.2415920507027209</c:v>
                </c:pt>
                <c:pt idx="164">
                  <c:v>5.3044239037745164</c:v>
                </c:pt>
                <c:pt idx="165">
                  <c:v>5.367255756846312</c:v>
                </c:pt>
                <c:pt idx="166">
                  <c:v>5.4300876099181075</c:v>
                </c:pt>
                <c:pt idx="167">
                  <c:v>5.492919462989903</c:v>
                </c:pt>
                <c:pt idx="168">
                  <c:v>5.5557513160616985</c:v>
                </c:pt>
                <c:pt idx="169">
                  <c:v>5.618583169133494</c:v>
                </c:pt>
                <c:pt idx="170">
                  <c:v>5.6814150222052895</c:v>
                </c:pt>
                <c:pt idx="171">
                  <c:v>5.744246875277085</c:v>
                </c:pt>
                <c:pt idx="172">
                  <c:v>5.8070787283488805</c:v>
                </c:pt>
                <c:pt idx="173">
                  <c:v>5.869910581420676</c:v>
                </c:pt>
                <c:pt idx="174">
                  <c:v>5.9327424344924715</c:v>
                </c:pt>
                <c:pt idx="175">
                  <c:v>5.995574287564267</c:v>
                </c:pt>
                <c:pt idx="176">
                  <c:v>6.0584061406360625</c:v>
                </c:pt>
                <c:pt idx="177">
                  <c:v>6.121237993707858</c:v>
                </c:pt>
                <c:pt idx="178">
                  <c:v>6.1840698467796535</c:v>
                </c:pt>
                <c:pt idx="179">
                  <c:v>6.2469016998514491</c:v>
                </c:pt>
                <c:pt idx="180">
                  <c:v>6.3097335529232446</c:v>
                </c:pt>
                <c:pt idx="181">
                  <c:v>6.3725654059950401</c:v>
                </c:pt>
                <c:pt idx="182">
                  <c:v>6.4353972590668356</c:v>
                </c:pt>
                <c:pt idx="183">
                  <c:v>6.4982291121386311</c:v>
                </c:pt>
                <c:pt idx="184">
                  <c:v>6.5610609652104266</c:v>
                </c:pt>
                <c:pt idx="185">
                  <c:v>6.6238928182822221</c:v>
                </c:pt>
                <c:pt idx="186">
                  <c:v>6.6867246713540176</c:v>
                </c:pt>
                <c:pt idx="187">
                  <c:v>6.7495565244258131</c:v>
                </c:pt>
                <c:pt idx="188">
                  <c:v>6.8123883774976086</c:v>
                </c:pt>
                <c:pt idx="189">
                  <c:v>6.8752202305694041</c:v>
                </c:pt>
                <c:pt idx="190">
                  <c:v>6.9380520836411996</c:v>
                </c:pt>
                <c:pt idx="191">
                  <c:v>7.0008839367129951</c:v>
                </c:pt>
                <c:pt idx="192">
                  <c:v>7.0637157897847906</c:v>
                </c:pt>
                <c:pt idx="193">
                  <c:v>7.1265476428565862</c:v>
                </c:pt>
                <c:pt idx="194">
                  <c:v>7.1893794959283817</c:v>
                </c:pt>
                <c:pt idx="195">
                  <c:v>7.2522113490001772</c:v>
                </c:pt>
                <c:pt idx="196">
                  <c:v>7.3150432020719727</c:v>
                </c:pt>
                <c:pt idx="197">
                  <c:v>7.3778750551437682</c:v>
                </c:pt>
                <c:pt idx="198">
                  <c:v>7.4407069082155637</c:v>
                </c:pt>
                <c:pt idx="199">
                  <c:v>7.5035387612873592</c:v>
                </c:pt>
                <c:pt idx="200">
                  <c:v>7.5663706143591547</c:v>
                </c:pt>
                <c:pt idx="201">
                  <c:v>7.6292024674309502</c:v>
                </c:pt>
                <c:pt idx="202">
                  <c:v>7.6920343205027457</c:v>
                </c:pt>
                <c:pt idx="203">
                  <c:v>7.7548661735745412</c:v>
                </c:pt>
                <c:pt idx="204">
                  <c:v>7.8176980266463367</c:v>
                </c:pt>
                <c:pt idx="205">
                  <c:v>7.8805298797181322</c:v>
                </c:pt>
                <c:pt idx="206">
                  <c:v>7.9433617327899277</c:v>
                </c:pt>
                <c:pt idx="207">
                  <c:v>8.0061935858617232</c:v>
                </c:pt>
                <c:pt idx="208">
                  <c:v>8.0690254389335188</c:v>
                </c:pt>
                <c:pt idx="209">
                  <c:v>8.1318572920053143</c:v>
                </c:pt>
                <c:pt idx="210">
                  <c:v>8.1946891450771098</c:v>
                </c:pt>
                <c:pt idx="211">
                  <c:v>8.2575209981489053</c:v>
                </c:pt>
                <c:pt idx="212">
                  <c:v>8.3203528512207008</c:v>
                </c:pt>
                <c:pt idx="213">
                  <c:v>8.3831847042924963</c:v>
                </c:pt>
                <c:pt idx="214">
                  <c:v>8.4460165573642918</c:v>
                </c:pt>
                <c:pt idx="215">
                  <c:v>8.5088484104360873</c:v>
                </c:pt>
                <c:pt idx="216">
                  <c:v>8.5716802635078828</c:v>
                </c:pt>
                <c:pt idx="217">
                  <c:v>8.6345121165796783</c:v>
                </c:pt>
              </c:numCache>
            </c:numRef>
          </c:xVal>
          <c:yVal>
            <c:numRef>
              <c:f>slope!$C$9:$C$255</c:f>
              <c:numCache>
                <c:formatCode>General</c:formatCode>
                <c:ptCount val="247"/>
                <c:pt idx="0">
                  <c:v>-7.5</c:v>
                </c:pt>
                <c:pt idx="1">
                  <c:v>-6.881501463640447</c:v>
                </c:pt>
                <c:pt idx="2">
                  <c:v>-6.2824444758269422</c:v>
                </c:pt>
                <c:pt idx="3">
                  <c:v>-5.7025313763033516</c:v>
                </c:pt>
                <c:pt idx="4">
                  <c:v>-5.1414645048135448</c:v>
                </c:pt>
                <c:pt idx="5">
                  <c:v>-4.5989462011013948</c:v>
                </c:pt>
                <c:pt idx="6">
                  <c:v>-4.0746788049107714</c:v>
                </c:pt>
                <c:pt idx="7">
                  <c:v>-3.5683646559855404</c:v>
                </c:pt>
                <c:pt idx="8">
                  <c:v>-3.0797060940695715</c:v>
                </c:pt>
                <c:pt idx="9">
                  <c:v>-2.6084054589067325</c:v>
                </c:pt>
                <c:pt idx="10">
                  <c:v>-2.1541650902408964</c:v>
                </c:pt>
                <c:pt idx="11">
                  <c:v>-1.7166873278159276</c:v>
                </c:pt>
                <c:pt idx="12">
                  <c:v>-1.2956745113756991</c:v>
                </c:pt>
                <c:pt idx="13">
                  <c:v>-0.89082898066407878</c:v>
                </c:pt>
                <c:pt idx="14">
                  <c:v>-0.50185307542493618</c:v>
                </c:pt>
                <c:pt idx="15">
                  <c:v>-0.12844913540213909</c:v>
                </c:pt>
                <c:pt idx="16">
                  <c:v>0.22968049966044557</c:v>
                </c:pt>
                <c:pt idx="17">
                  <c:v>0.57283349001894557</c:v>
                </c:pt>
                <c:pt idx="18">
                  <c:v>0.90130749592949044</c:v>
                </c:pt>
                <c:pt idx="19">
                  <c:v>1.2154001776482133</c:v>
                </c:pt>
                <c:pt idx="20">
                  <c:v>1.5154091954312436</c:v>
                </c:pt>
                <c:pt idx="21">
                  <c:v>1.8016322095347119</c:v>
                </c:pt>
                <c:pt idx="22">
                  <c:v>2.074366880214753</c:v>
                </c:pt>
                <c:pt idx="23">
                  <c:v>2.3339108677274902</c:v>
                </c:pt>
                <c:pt idx="24">
                  <c:v>2.5805618323290629</c:v>
                </c:pt>
                <c:pt idx="25">
                  <c:v>2.8146174342755961</c:v>
                </c:pt>
                <c:pt idx="26">
                  <c:v>3.0363753338232229</c:v>
                </c:pt>
                <c:pt idx="27">
                  <c:v>3.2461331912280729</c:v>
                </c:pt>
                <c:pt idx="28">
                  <c:v>3.4441886667462791</c:v>
                </c:pt>
                <c:pt idx="29">
                  <c:v>3.6308394206339694</c:v>
                </c:pt>
                <c:pt idx="30">
                  <c:v>3.8063831131472776</c:v>
                </c:pt>
                <c:pt idx="31">
                  <c:v>3.9711174045423325</c:v>
                </c:pt>
                <c:pt idx="32">
                  <c:v>4.1253399550752672</c:v>
                </c:pt>
                <c:pt idx="33">
                  <c:v>4.2693484250022102</c:v>
                </c:pt>
                <c:pt idx="34">
                  <c:v>4.4034404745792939</c:v>
                </c:pt>
                <c:pt idx="35">
                  <c:v>4.5279137640626486</c:v>
                </c:pt>
                <c:pt idx="36">
                  <c:v>4.6430659537084056</c:v>
                </c:pt>
                <c:pt idx="37">
                  <c:v>4.7491947037726945</c:v>
                </c:pt>
                <c:pt idx="38">
                  <c:v>4.8465976745116484</c:v>
                </c:pt>
                <c:pt idx="39">
                  <c:v>4.9355725261813959</c:v>
                </c:pt>
                <c:pt idx="40">
                  <c:v>5.0164169190380701</c:v>
                </c:pt>
                <c:pt idx="41">
                  <c:v>5.0894285133377988</c:v>
                </c:pt>
                <c:pt idx="42">
                  <c:v>5.1549049693367159</c:v>
                </c:pt>
                <c:pt idx="43">
                  <c:v>5.213143947290952</c:v>
                </c:pt>
                <c:pt idx="44">
                  <c:v>5.2644431074566356</c:v>
                </c:pt>
                <c:pt idx="45">
                  <c:v>5.3091001100898998</c:v>
                </c:pt>
                <c:pt idx="46">
                  <c:v>5.3474126154468742</c:v>
                </c:pt>
                <c:pt idx="47">
                  <c:v>5.379678283783691</c:v>
                </c:pt>
                <c:pt idx="48">
                  <c:v>5.4061947753564805</c:v>
                </c:pt>
                <c:pt idx="49">
                  <c:v>5.4272597504213724</c:v>
                </c:pt>
                <c:pt idx="50">
                  <c:v>5.4431708692344998</c:v>
                </c:pt>
                <c:pt idx="51">
                  <c:v>5.4542257920519912</c:v>
                </c:pt>
                <c:pt idx="52">
                  <c:v>5.4607221791299789</c:v>
                </c:pt>
                <c:pt idx="53">
                  <c:v>5.4629576907245943</c:v>
                </c:pt>
                <c:pt idx="54">
                  <c:v>5.4612299870919667</c:v>
                </c:pt>
                <c:pt idx="55">
                  <c:v>5.4558367284882276</c:v>
                </c:pt>
                <c:pt idx="56">
                  <c:v>5.4470755751695092</c:v>
                </c:pt>
                <c:pt idx="57">
                  <c:v>5.4352441873919402</c:v>
                </c:pt>
                <c:pt idx="58">
                  <c:v>5.4206402254116535</c:v>
                </c:pt>
                <c:pt idx="59">
                  <c:v>5.4035613494847778</c:v>
                </c:pt>
                <c:pt idx="60">
                  <c:v>5.3843052198674464</c:v>
                </c:pt>
                <c:pt idx="61">
                  <c:v>5.3631694968157877</c:v>
                </c:pt>
                <c:pt idx="62">
                  <c:v>5.3404518405859349</c:v>
                </c:pt>
                <c:pt idx="63">
                  <c:v>5.3164499114340176</c:v>
                </c:pt>
                <c:pt idx="64">
                  <c:v>5.291461369616167</c:v>
                </c:pt>
                <c:pt idx="65">
                  <c:v>5.2657838753885136</c:v>
                </c:pt>
                <c:pt idx="66">
                  <c:v>5.2397150890071886</c:v>
                </c:pt>
                <c:pt idx="67">
                  <c:v>5.2135526707283226</c:v>
                </c:pt>
                <c:pt idx="68">
                  <c:v>5.1875942808080469</c:v>
                </c:pt>
                <c:pt idx="69">
                  <c:v>5.1621375795024926</c:v>
                </c:pt>
                <c:pt idx="70">
                  <c:v>5.1374802270677904</c:v>
                </c:pt>
                <c:pt idx="71">
                  <c:v>5.1139198837600697</c:v>
                </c:pt>
                <c:pt idx="72">
                  <c:v>5.0917542098354636</c:v>
                </c:pt>
                <c:pt idx="73">
                  <c:v>5.0712808655501016</c:v>
                </c:pt>
                <c:pt idx="74">
                  <c:v>5.0527975111601151</c:v>
                </c:pt>
                <c:pt idx="75">
                  <c:v>5.0366018069216354</c:v>
                </c:pt>
                <c:pt idx="76">
                  <c:v>5.022991413090792</c:v>
                </c:pt>
                <c:pt idx="77">
                  <c:v>5.0122639899237171</c:v>
                </c:pt>
                <c:pt idx="78">
                  <c:v>5.0047171976765412</c:v>
                </c:pt>
                <c:pt idx="79">
                  <c:v>5.0006486966053947</c:v>
                </c:pt>
                <c:pt idx="80">
                  <c:v>5.0003561469664097</c:v>
                </c:pt>
                <c:pt idx="81">
                  <c:v>5.004137209015715</c:v>
                </c:pt>
                <c:pt idx="82">
                  <c:v>5.0122895430094436</c:v>
                </c:pt>
                <c:pt idx="83">
                  <c:v>5.0251108092037251</c:v>
                </c:pt>
                <c:pt idx="84">
                  <c:v>5.0428986678546908</c:v>
                </c:pt>
                <c:pt idx="85">
                  <c:v>5.0659507792184719</c:v>
                </c:pt>
                <c:pt idx="86">
                  <c:v>5.0945648035511981</c:v>
                </c:pt>
                <c:pt idx="87">
                  <c:v>5.1290384011090016</c:v>
                </c:pt>
                <c:pt idx="88">
                  <c:v>5.1696692321480135</c:v>
                </c:pt>
                <c:pt idx="89">
                  <c:v>5.2167549569243628</c:v>
                </c:pt>
                <c:pt idx="90">
                  <c:v>5.2705932356941823</c:v>
                </c:pt>
                <c:pt idx="91">
                  <c:v>5.3314817287136016</c:v>
                </c:pt>
                <c:pt idx="92">
                  <c:v>5.3997180962387521</c:v>
                </c:pt>
                <c:pt idx="93">
                  <c:v>5.4755999985257651</c:v>
                </c:pt>
                <c:pt idx="94">
                  <c:v>5.5594250958307709</c:v>
                </c:pt>
                <c:pt idx="95">
                  <c:v>5.6514910484099001</c:v>
                </c:pt>
                <c:pt idx="96">
                  <c:v>5.7520955165192849</c:v>
                </c:pt>
                <c:pt idx="97">
                  <c:v>5.8615361604150547</c:v>
                </c:pt>
                <c:pt idx="98">
                  <c:v>5.9801106403533417</c:v>
                </c:pt>
                <c:pt idx="99">
                  <c:v>6.1081166165902756</c:v>
                </c:pt>
                <c:pt idx="100">
                  <c:v>6.2458517493819876</c:v>
                </c:pt>
                <c:pt idx="101">
                  <c:v>6.3936136989846091</c:v>
                </c:pt>
                <c:pt idx="102">
                  <c:v>6.5517001256542704</c:v>
                </c:pt>
                <c:pt idx="103">
                  <c:v>6.7204086896471029</c:v>
                </c:pt>
                <c:pt idx="104">
                  <c:v>6.900037051219237</c:v>
                </c:pt>
                <c:pt idx="105">
                  <c:v>7.0908828706268032</c:v>
                </c:pt>
                <c:pt idx="106">
                  <c:v>7.2932438081259336</c:v>
                </c:pt>
                <c:pt idx="107">
                  <c:v>7.5074175239727579</c:v>
                </c:pt>
                <c:pt idx="108">
                  <c:v>7.7337016784234081</c:v>
                </c:pt>
                <c:pt idx="109">
                  <c:v>7.9723939317340138</c:v>
                </c:pt>
                <c:pt idx="110">
                  <c:v>8.2237919441607072</c:v>
                </c:pt>
                <c:pt idx="111">
                  <c:v>8.488193375959618</c:v>
                </c:pt>
                <c:pt idx="112">
                  <c:v>8.7658958873868773</c:v>
                </c:pt>
                <c:pt idx="113">
                  <c:v>9.0571971386986156</c:v>
                </c:pt>
                <c:pt idx="114">
                  <c:v>9.362394790150967</c:v>
                </c:pt>
                <c:pt idx="115">
                  <c:v>9.6817865020000582</c:v>
                </c:pt>
                <c:pt idx="116">
                  <c:v>10.015669934502021</c:v>
                </c:pt>
                <c:pt idx="117">
                  <c:v>10.364342747912989</c:v>
                </c:pt>
                <c:pt idx="118">
                  <c:v>10.72810260248909</c:v>
                </c:pt>
                <c:pt idx="119">
                  <c:v>11.107247158486455</c:v>
                </c:pt>
                <c:pt idx="120">
                  <c:v>11.502074076161218</c:v>
                </c:pt>
                <c:pt idx="121">
                  <c:v>11.912881015769507</c:v>
                </c:pt>
                <c:pt idx="122">
                  <c:v>12.339965637567452</c:v>
                </c:pt>
                <c:pt idx="123">
                  <c:v>12.783625601811186</c:v>
                </c:pt>
                <c:pt idx="124">
                  <c:v>13.244158568756841</c:v>
                </c:pt>
                <c:pt idx="125">
                  <c:v>13.721862198660546</c:v>
                </c:pt>
                <c:pt idx="126">
                  <c:v>14.217034151778432</c:v>
                </c:pt>
                <c:pt idx="127">
                  <c:v>14.72997208836663</c:v>
                </c:pt>
                <c:pt idx="128">
                  <c:v>15.260973668681268</c:v>
                </c:pt>
                <c:pt idx="129">
                  <c:v>15.810336552978484</c:v>
                </c:pt>
                <c:pt idx="130">
                  <c:v>16.378358401514401</c:v>
                </c:pt>
                <c:pt idx="131">
                  <c:v>16.965336874545155</c:v>
                </c:pt>
                <c:pt idx="132">
                  <c:v>17.571569632326877</c:v>
                </c:pt>
                <c:pt idx="133">
                  <c:v>18.197354335115694</c:v>
                </c:pt>
                <c:pt idx="134">
                  <c:v>18.84298864316774</c:v>
                </c:pt>
                <c:pt idx="135">
                  <c:v>19.508770216739144</c:v>
                </c:pt>
                <c:pt idx="136">
                  <c:v>20.194996716086042</c:v>
                </c:pt>
                <c:pt idx="137">
                  <c:v>20.901965801464556</c:v>
                </c:pt>
                <c:pt idx="138">
                  <c:v>21.62997513313082</c:v>
                </c:pt>
                <c:pt idx="139">
                  <c:v>22.379322371340972</c:v>
                </c:pt>
                <c:pt idx="140">
                  <c:v>23.150305176351136</c:v>
                </c:pt>
                <c:pt idx="141">
                  <c:v>23.943221208417441</c:v>
                </c:pt>
                <c:pt idx="142">
                  <c:v>24.758368127796025</c:v>
                </c:pt>
                <c:pt idx="143">
                  <c:v>25.596043594743016</c:v>
                </c:pt>
                <c:pt idx="144">
                  <c:v>26.456545269514535</c:v>
                </c:pt>
                <c:pt idx="145">
                  <c:v>27.340170812366722</c:v>
                </c:pt>
                <c:pt idx="146">
                  <c:v>28.24721788355571</c:v>
                </c:pt>
                <c:pt idx="147">
                  <c:v>29.177984143337625</c:v>
                </c:pt>
                <c:pt idx="148">
                  <c:v>30.132767251968598</c:v>
                </c:pt>
                <c:pt idx="149">
                  <c:v>31.111864869704768</c:v>
                </c:pt>
                <c:pt idx="150">
                  <c:v>32.115574656802252</c:v>
                </c:pt>
                <c:pt idx="151">
                  <c:v>33.144194273517193</c:v>
                </c:pt>
                <c:pt idx="152">
                  <c:v>34.198021380105715</c:v>
                </c:pt>
                <c:pt idx="153">
                  <c:v>35.277353636823953</c:v>
                </c:pt>
                <c:pt idx="154">
                  <c:v>36.38248870392804</c:v>
                </c:pt>
                <c:pt idx="155">
                  <c:v>37.513724241674097</c:v>
                </c:pt>
                <c:pt idx="156">
                  <c:v>38.671357910318264</c:v>
                </c:pt>
                <c:pt idx="157">
                  <c:v>39.855687370116669</c:v>
                </c:pt>
                <c:pt idx="158">
                  <c:v>41.067010281325445</c:v>
                </c:pt>
                <c:pt idx="159">
                  <c:v>42.30562430420072</c:v>
                </c:pt>
                <c:pt idx="160">
                  <c:v>43.571827098998625</c:v>
                </c:pt>
                <c:pt idx="161">
                  <c:v>44.865916325975292</c:v>
                </c:pt>
                <c:pt idx="162">
                  <c:v>46.188189645386856</c:v>
                </c:pt>
                <c:pt idx="163">
                  <c:v>47.538944717489429</c:v>
                </c:pt>
                <c:pt idx="164">
                  <c:v>48.91847920253916</c:v>
                </c:pt>
                <c:pt idx="165">
                  <c:v>50.327090760792188</c:v>
                </c:pt>
                <c:pt idx="166">
                  <c:v>51.765077052504623</c:v>
                </c:pt>
                <c:pt idx="167">
                  <c:v>53.232735737932607</c:v>
                </c:pt>
                <c:pt idx="168">
                  <c:v>54.730364477332266</c:v>
                </c:pt>
                <c:pt idx="169">
                  <c:v>56.258260930959743</c:v>
                </c:pt>
                <c:pt idx="170">
                  <c:v>57.816722759071148</c:v>
                </c:pt>
                <c:pt idx="171">
                  <c:v>59.406047621922625</c:v>
                </c:pt>
                <c:pt idx="172">
                  <c:v>61.026533179770304</c:v>
                </c:pt>
                <c:pt idx="173">
                  <c:v>62.678477092870324</c:v>
                </c:pt>
                <c:pt idx="174">
                  <c:v>64.362177021478786</c:v>
                </c:pt>
                <c:pt idx="175">
                  <c:v>66.077930625851863</c:v>
                </c:pt>
                <c:pt idx="176">
                  <c:v>67.82603556624565</c:v>
                </c:pt>
                <c:pt idx="177">
                  <c:v>69.606789502916314</c:v>
                </c:pt>
                <c:pt idx="178">
                  <c:v>71.42049009611992</c:v>
                </c:pt>
                <c:pt idx="179">
                  <c:v>73.267435006112692</c:v>
                </c:pt>
                <c:pt idx="180">
                  <c:v>75.147921893150681</c:v>
                </c:pt>
                <c:pt idx="181">
                  <c:v>77.062248417490068</c:v>
                </c:pt>
                <c:pt idx="182">
                  <c:v>79.010712239386962</c:v>
                </c:pt>
                <c:pt idx="183">
                  <c:v>80.993611019097472</c:v>
                </c:pt>
                <c:pt idx="184">
                  <c:v>83.011242416877792</c:v>
                </c:pt>
                <c:pt idx="185">
                  <c:v>85.063904092983989</c:v>
                </c:pt>
                <c:pt idx="186">
                  <c:v>87.15189370767223</c:v>
                </c:pt>
                <c:pt idx="187">
                  <c:v>89.275508921198622</c:v>
                </c:pt>
                <c:pt idx="188">
                  <c:v>91.435047393819332</c:v>
                </c:pt>
                <c:pt idx="189">
                  <c:v>93.630806785790455</c:v>
                </c:pt>
                <c:pt idx="190">
                  <c:v>95.863084757368114</c:v>
                </c:pt>
                <c:pt idx="191">
                  <c:v>98.132178968808489</c:v>
                </c:pt>
                <c:pt idx="192">
                  <c:v>100.43838708036768</c:v>
                </c:pt>
                <c:pt idx="193">
                  <c:v>102.7820067523018</c:v>
                </c:pt>
                <c:pt idx="194">
                  <c:v>105.16333564486703</c:v>
                </c:pt>
                <c:pt idx="195">
                  <c:v>107.58267141831945</c:v>
                </c:pt>
                <c:pt idx="196">
                  <c:v>110.04031173291521</c:v>
                </c:pt>
                <c:pt idx="197">
                  <c:v>112.53655424891046</c:v>
                </c:pt>
                <c:pt idx="198">
                  <c:v>115.07169662656131</c:v>
                </c:pt>
                <c:pt idx="199">
                  <c:v>117.64603652612386</c:v>
                </c:pt>
                <c:pt idx="200">
                  <c:v>120.25987160785434</c:v>
                </c:pt>
                <c:pt idx="201">
                  <c:v>122.91349953200876</c:v>
                </c:pt>
                <c:pt idx="202">
                  <c:v>125.60721795884334</c:v>
                </c:pt>
                <c:pt idx="203">
                  <c:v>128.34132454861415</c:v>
                </c:pt>
                <c:pt idx="204">
                  <c:v>131.11611696157738</c:v>
                </c:pt>
                <c:pt idx="205">
                  <c:v>133.93189285798911</c:v>
                </c:pt>
                <c:pt idx="206">
                  <c:v>136.7889498981055</c:v>
                </c:pt>
                <c:pt idx="207">
                  <c:v>139.68758574218268</c:v>
                </c:pt>
                <c:pt idx="208">
                  <c:v>142.62809805047672</c:v>
                </c:pt>
                <c:pt idx="209">
                  <c:v>145.61078448324389</c:v>
                </c:pt>
                <c:pt idx="210">
                  <c:v>148.63594270074017</c:v>
                </c:pt>
                <c:pt idx="211">
                  <c:v>151.70387036322177</c:v>
                </c:pt>
                <c:pt idx="212">
                  <c:v>154.81486513094478</c:v>
                </c:pt>
                <c:pt idx="213">
                  <c:v>157.96922466416544</c:v>
                </c:pt>
                <c:pt idx="214">
                  <c:v>161.16724662313973</c:v>
                </c:pt>
                <c:pt idx="215">
                  <c:v>164.40922866812383</c:v>
                </c:pt>
                <c:pt idx="216">
                  <c:v>167.69546845937396</c:v>
                </c:pt>
                <c:pt idx="217">
                  <c:v>171.02626365714613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53-4D8F-B3BE-7AE631EE1F54}"/>
            </c:ext>
          </c:extLst>
        </c:ser>
        <c:ser>
          <c:idx val="2"/>
          <c:order val="2"/>
          <c:tx>
            <c:v>y"</c:v>
          </c:tx>
          <c:spPr>
            <a:ln w="31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slope!$H$9:$H$200</c:f>
              <c:numCache>
                <c:formatCode>General</c:formatCode>
                <c:ptCount val="192"/>
                <c:pt idx="0">
                  <c:v>-5.4974397832829549</c:v>
                </c:pt>
                <c:pt idx="1">
                  <c:v>-5.4345261680264967</c:v>
                </c:pt>
                <c:pt idx="2">
                  <c:v>-5.3714271133690161</c:v>
                </c:pt>
                <c:pt idx="3">
                  <c:v>-5.3083983872478413</c:v>
                </c:pt>
                <c:pt idx="4">
                  <c:v>-5.2453526598861204</c:v>
                </c:pt>
                <c:pt idx="5">
                  <c:v>-5.1822881360343001</c:v>
                </c:pt>
                <c:pt idx="6">
                  <c:v>-5.1192027956212431</c:v>
                </c:pt>
                <c:pt idx="7">
                  <c:v>-5.0560943611469211</c:v>
                </c:pt>
                <c:pt idx="8">
                  <c:v>-4.9929602597053142</c:v>
                </c:pt>
                <c:pt idx="9">
                  <c:v>-4.9297975786512414</c:v>
                </c:pt>
                <c:pt idx="10">
                  <c:v>-4.8666030137263032</c:v>
                </c:pt>
                <c:pt idx="11">
                  <c:v>-4.8033728082177509</c:v>
                </c:pt>
                <c:pt idx="12">
                  <c:v>-4.7401026814300433</c:v>
                </c:pt>
                <c:pt idx="13">
                  <c:v>-4.6767877443903521</c:v>
                </c:pt>
                <c:pt idx="14">
                  <c:v>-4.6134224002717135</c:v>
                </c:pt>
                <c:pt idx="15">
                  <c:v>-4.5500002264832551</c:v>
                </c:pt>
                <c:pt idx="16">
                  <c:v>-4.4865138347246605</c:v>
                </c:pt>
                <c:pt idx="17">
                  <c:v>-4.4229547045062656</c:v>
                </c:pt>
                <c:pt idx="18">
                  <c:v>-4.3593129846669889</c:v>
                </c:pt>
                <c:pt idx="19">
                  <c:v>-4.2955772562453358</c:v>
                </c:pt>
                <c:pt idx="20">
                  <c:v>-4.231734248635747</c:v>
                </c:pt>
                <c:pt idx="21">
                  <c:v>-4.1677684992537634</c:v>
                </c:pt>
                <c:pt idx="22">
                  <c:v>-4.1036619449013871</c:v>
                </c:pt>
                <c:pt idx="23">
                  <c:v>-4.0393934306420265</c:v>
                </c:pt>
                <c:pt idx="24">
                  <c:v>-3.9749381192609916</c:v>
                </c:pt>
                <c:pt idx="25">
                  <c:v>-3.9102667813520795</c:v>
                </c:pt>
                <c:pt idx="26">
                  <c:v>-3.8453449428750335</c:v>
                </c:pt>
                <c:pt idx="27">
                  <c:v>-3.7801318639764481</c:v>
                </c:pt>
                <c:pt idx="28">
                  <c:v>-3.7145793205330038</c:v>
                </c:pt>
                <c:pt idx="29">
                  <c:v>-3.6486301592786816</c:v>
                </c:pt>
                <c:pt idx="30">
                  <c:v>-3.5822166002361957</c:v>
                </c:pt>
                <c:pt idx="31">
                  <c:v>-3.515258269285364</c:v>
                </c:pt>
                <c:pt idx="32">
                  <c:v>-3.4476599634641465</c:v>
                </c:pt>
                <c:pt idx="33">
                  <c:v>-3.3793091886628694</c:v>
                </c:pt>
                <c:pt idx="34">
                  <c:v>-3.3100735733383688</c:v>
                </c:pt>
                <c:pt idx="35">
                  <c:v>-3.2397983657188694</c:v>
                </c:pt>
                <c:pt idx="36">
                  <c:v>-3.1683043814863079</c:v>
                </c:pt>
                <c:pt idx="37">
                  <c:v>-3.0953869997309003</c:v>
                </c:pt>
                <c:pt idx="38">
                  <c:v>-3.0208171145900473</c:v>
                </c:pt>
                <c:pt idx="39">
                  <c:v>-2.9443453214155846</c:v>
                </c:pt>
                <c:pt idx="40">
                  <c:v>-2.8657109799206824</c:v>
                </c:pt>
                <c:pt idx="41">
                  <c:v>-2.7846579919473937</c:v>
                </c:pt>
                <c:pt idx="42">
                  <c:v>-2.7009588741926716</c:v>
                </c:pt>
                <c:pt idx="43">
                  <c:v>-2.6144476057888415</c:v>
                </c:pt>
                <c:pt idx="44">
                  <c:v>-2.5250594307742005</c:v>
                </c:pt>
                <c:pt idx="45">
                  <c:v>-2.4328723041572542</c:v>
                </c:pt>
                <c:pt idx="46">
                  <c:v>-2.3381408135003339</c:v>
                </c:pt>
                <c:pt idx="47">
                  <c:v>-2.2413110610002192</c:v>
                </c:pt>
                <c:pt idx="48">
                  <c:v>-2.1430065131648641</c:v>
                </c:pt>
                <c:pt idx="49">
                  <c:v>-2.043981455097049</c:v>
                </c:pt>
                <c:pt idx="50">
                  <c:v>-1.945048790572556</c:v>
                </c:pt>
                <c:pt idx="51">
                  <c:v>-1.8469979726218195</c:v>
                </c:pt>
                <c:pt idx="52">
                  <c:v>-1.7505220271635342</c:v>
                </c:pt>
                <c:pt idx="53">
                  <c:v>-1.6561683532459894</c:v>
                </c:pt>
                <c:pt idx="54">
                  <c:v>-1.5643189855603894</c:v>
                </c:pt>
                <c:pt idx="55">
                  <c:v>-1.4751970851426599</c:v>
                </c:pt>
                <c:pt idx="56">
                  <c:v>-1.388891114754168</c:v>
                </c:pt>
                <c:pt idx="57">
                  <c:v>-1.3053871682345515</c:v>
                </c:pt>
                <c:pt idx="58">
                  <c:v>-1.2246018729753563</c:v>
                </c:pt>
                <c:pt idx="59">
                  <c:v>-1.146411269038925</c:v>
                </c:pt>
                <c:pt idx="60">
                  <c:v>-1.0706737407720517</c:v>
                </c:pt>
                <c:pt idx="61">
                  <c:v>-0.99724688658761718</c:v>
                </c:pt>
                <c:pt idx="62">
                  <c:v>-0.92599916430264251</c:v>
                </c:pt>
                <c:pt idx="63">
                  <c:v>-0.8568174814585765</c:v>
                </c:pt>
                <c:pt idx="64">
                  <c:v>-0.78961187275735978</c:v>
                </c:pt>
                <c:pt idx="65">
                  <c:v>-0.72431821424488085</c:v>
                </c:pt>
                <c:pt idx="66">
                  <c:v>-0.66089968176691172</c:v>
                </c:pt>
                <c:pt idx="67">
                  <c:v>-0.59934742450456802</c:v>
                </c:pt>
                <c:pt idx="68">
                  <c:v>-0.53968070986734096</c:v>
                </c:pt>
                <c:pt idx="69">
                  <c:v>-0.48194659973336262</c:v>
                </c:pt>
                <c:pt idx="70">
                  <c:v>-0.42621902663873384</c:v>
                </c:pt>
                <c:pt idx="71">
                  <c:v>-0.37259693670863769</c:v>
                </c:pt>
                <c:pt idx="72">
                  <c:v>-0.32120094302203828</c:v>
                </c:pt>
                <c:pt idx="73">
                  <c:v>-0.27216769083602033</c:v>
                </c:pt>
                <c:pt idx="74">
                  <c:v>-0.22564090324918257</c:v>
                </c:pt>
                <c:pt idx="75">
                  <c:v>-0.18175792722054634</c:v>
                </c:pt>
                <c:pt idx="76">
                  <c:v>-0.14063067885724956</c:v>
                </c:pt>
                <c:pt idx="77">
                  <c:v>-0.1023204165258899</c:v>
                </c:pt>
                <c:pt idx="78">
                  <c:v>-6.6807018922603573E-2</c:v>
                </c:pt>
                <c:pt idx="79">
                  <c:v>-3.3955596505263287E-2</c:v>
                </c:pt>
                <c:pt idx="80">
                  <c:v>-3.4861569526331085E-3</c:v>
                </c:pt>
                <c:pt idx="81">
                  <c:v>2.5045154308924095E-2</c:v>
                </c:pt>
                <c:pt idx="82">
                  <c:v>5.2243630215688536E-2</c:v>
                </c:pt>
                <c:pt idx="83">
                  <c:v>7.8845293377183101E-2</c:v>
                </c:pt>
                <c:pt idx="84">
                  <c:v>0.10565768657175148</c:v>
                </c:pt>
                <c:pt idx="85">
                  <c:v>0.13348143520375802</c:v>
                </c:pt>
                <c:pt idx="86">
                  <c:v>0.16302962910558649</c:v>
                </c:pt>
                <c:pt idx="87">
                  <c:v>0.19486369217192162</c:v>
                </c:pt>
                <c:pt idx="88">
                  <c:v>0.22935863664934936</c:v>
                </c:pt>
                <c:pt idx="89">
                  <c:v>0.26670053412223754</c:v>
                </c:pt>
                <c:pt idx="90">
                  <c:v>0.30690981396024408</c:v>
                </c:pt>
                <c:pt idx="91">
                  <c:v>0.34987925424984218</c:v>
                </c:pt>
                <c:pt idx="92">
                  <c:v>0.39541569124084497</c:v>
                </c:pt>
                <c:pt idx="93">
                  <c:v>0.44327765473064118</c:v>
                </c:pt>
                <c:pt idx="94">
                  <c:v>0.49320502230326374</c:v>
                </c:pt>
                <c:pt idx="95">
                  <c:v>0.54493987786318066</c:v>
                </c:pt>
                <c:pt idx="96">
                  <c:v>0.59823958702626956</c:v>
                </c:pt>
                <c:pt idx="97">
                  <c:v>0.65288384120617216</c:v>
                </c:pt>
                <c:pt idx="98">
                  <c:v>0.70867747042955664</c:v>
                </c:pt>
                <c:pt idx="99">
                  <c:v>0.76545054112307698</c:v>
                </c:pt>
                <c:pt idx="100">
                  <c:v>0.82305687560834839</c:v>
                </c:pt>
                <c:pt idx="101">
                  <c:v>0.88137177697256219</c:v>
                </c:pt>
                <c:pt idx="102">
                  <c:v>0.94028946239796485</c:v>
                </c:pt>
                <c:pt idx="103">
                  <c:v>0.99972050522649669</c:v>
                </c:pt>
                <c:pt idx="104">
                  <c:v>1.0595894491063917</c:v>
                </c:pt>
                <c:pt idx="105">
                  <c:v>1.1198326702369787</c:v>
                </c:pt>
                <c:pt idx="106">
                  <c:v>1.1803965110701615</c:v>
                </c:pt>
                <c:pt idx="107">
                  <c:v>1.241235679127805</c:v>
                </c:pt>
                <c:pt idx="108">
                  <c:v>1.3023118894216412</c:v>
                </c:pt>
                <c:pt idx="109">
                  <c:v>1.3635927225839701</c:v>
                </c:pt>
                <c:pt idx="110">
                  <c:v>1.4250506694997447</c:v>
                </c:pt>
                <c:pt idx="111">
                  <c:v>1.4866623346282157</c:v>
                </c:pt>
                <c:pt idx="112">
                  <c:v>1.5484077728930696</c:v>
                </c:pt>
                <c:pt idx="113">
                  <c:v>1.610269938175076</c:v>
                </c:pt>
                <c:pt idx="114">
                  <c:v>1.6722342246024713</c:v>
                </c:pt>
                <c:pt idx="115">
                  <c:v>1.7342880847681799</c:v>
                </c:pt>
                <c:pt idx="116">
                  <c:v>1.7964207116083826</c:v>
                </c:pt>
                <c:pt idx="117">
                  <c:v>1.8586227729272453</c:v>
                </c:pt>
                <c:pt idx="118">
                  <c:v>1.9208861894608842</c:v>
                </c:pt>
                <c:pt idx="119">
                  <c:v>1.9832039489718105</c:v>
                </c:pt>
                <c:pt idx="120">
                  <c:v>2.0455699501922004</c:v>
                </c:pt>
                <c:pt idx="121">
                  <c:v>2.1079788715299679</c:v>
                </c:pt>
                <c:pt idx="122">
                  <c:v>2.1704260603527019</c:v>
                </c:pt>
                <c:pt idx="123">
                  <c:v>2.2329074394038337</c:v>
                </c:pt>
                <c:pt idx="124">
                  <c:v>2.2954194275111566</c:v>
                </c:pt>
                <c:pt idx="125">
                  <c:v>2.3579588722439513</c:v>
                </c:pt>
                <c:pt idx="126">
                  <c:v>2.4205229925813168</c:v>
                </c:pt>
                <c:pt idx="127">
                  <c:v>2.4831093299873679</c:v>
                </c:pt>
                <c:pt idx="128">
                  <c:v>2.5457157065622047</c:v>
                </c:pt>
                <c:pt idx="129">
                  <c:v>2.6083401891620284</c:v>
                </c:pt>
                <c:pt idx="130">
                  <c:v>2.6709810585664577</c:v>
                </c:pt>
                <c:pt idx="131">
                  <c:v>2.7336367829233019</c:v>
                </c:pt>
                <c:pt idx="132">
                  <c:v>2.7963059948267013</c:v>
                </c:pt>
                <c:pt idx="133">
                  <c:v>2.8589874714885273</c:v>
                </c:pt>
                <c:pt idx="134">
                  <c:v>2.9216801175490845</c:v>
                </c:pt>
                <c:pt idx="135">
                  <c:v>2.9843829501447385</c:v>
                </c:pt>
                <c:pt idx="136">
                  <c:v>3.0470950859096901</c:v>
                </c:pt>
                <c:pt idx="137">
                  <c:v>3.1098157296387954</c:v>
                </c:pt>
                <c:pt idx="138">
                  <c:v>3.1725441643798895</c:v>
                </c:pt>
                <c:pt idx="139">
                  <c:v>3.2352797427588733</c:v>
                </c:pt>
                <c:pt idx="140">
                  <c:v>3.2980218793700402</c:v>
                </c:pt>
                <c:pt idx="141">
                  <c:v>3.3607700440887034</c:v>
                </c:pt>
                <c:pt idx="142">
                  <c:v>3.4235237561839096</c:v>
                </c:pt>
                <c:pt idx="143">
                  <c:v>3.4862825791265304</c:v>
                </c:pt>
                <c:pt idx="144">
                  <c:v>3.5490461160028532</c:v>
                </c:pt>
                <c:pt idx="145">
                  <c:v>3.6118140054563561</c:v>
                </c:pt>
                <c:pt idx="146">
                  <c:v>3.6745859180910525</c:v>
                </c:pt>
                <c:pt idx="147">
                  <c:v>3.7373615532788818</c:v>
                </c:pt>
                <c:pt idx="148">
                  <c:v>3.800140636321399</c:v>
                </c:pt>
                <c:pt idx="149">
                  <c:v>3.8629229159226557</c:v>
                </c:pt>
                <c:pt idx="150">
                  <c:v>3.9257081619358516</c:v>
                </c:pt>
                <c:pt idx="151">
                  <c:v>3.988496163351217</c:v>
                </c:pt>
                <c:pt idx="152">
                  <c:v>4.0512867264967873</c:v>
                </c:pt>
                <c:pt idx="153">
                  <c:v>4.114079673427347</c:v>
                </c:pt>
                <c:pt idx="154">
                  <c:v>4.1768748404799316</c:v>
                </c:pt>
                <c:pt idx="155">
                  <c:v>4.2396720769769765</c:v>
                </c:pt>
                <c:pt idx="156">
                  <c:v>4.3024712440605386</c:v>
                </c:pt>
                <c:pt idx="157">
                  <c:v>4.3652722136430286</c:v>
                </c:pt>
                <c:pt idx="158">
                  <c:v>4.4280748674616639</c:v>
                </c:pt>
                <c:pt idx="159">
                  <c:v>4.4908790962253677</c:v>
                </c:pt>
                <c:pt idx="160">
                  <c:v>4.553684798844178</c:v>
                </c:pt>
                <c:pt idx="161">
                  <c:v>4.6164918817323928</c:v>
                </c:pt>
                <c:pt idx="162">
                  <c:v>4.6793002581776868</c:v>
                </c:pt>
                <c:pt idx="163">
                  <c:v>4.742109847769342</c:v>
                </c:pt>
                <c:pt idx="164">
                  <c:v>4.8049205758794775</c:v>
                </c:pt>
                <c:pt idx="165">
                  <c:v>4.8677323731918918</c:v>
                </c:pt>
                <c:pt idx="166">
                  <c:v>4.9305451752737017</c:v>
                </c:pt>
                <c:pt idx="167">
                  <c:v>4.993358922185493</c:v>
                </c:pt>
                <c:pt idx="168">
                  <c:v>5.0561735581261855</c:v>
                </c:pt>
                <c:pt idx="169">
                  <c:v>5.1189890311091899</c:v>
                </c:pt>
                <c:pt idx="170">
                  <c:v>5.1818052926668372</c:v>
                </c:pt>
                <c:pt idx="171">
                  <c:v>5.2446222975803591</c:v>
                </c:pt>
                <c:pt idx="172">
                  <c:v>5.3074400036329754</c:v>
                </c:pt>
                <c:pt idx="173">
                  <c:v>5.3702583713839225</c:v>
                </c:pt>
                <c:pt idx="174">
                  <c:v>5.4330773639614671</c:v>
                </c:pt>
                <c:pt idx="175">
                  <c:v>5.4958969468731329</c:v>
                </c:pt>
                <c:pt idx="176">
                  <c:v>5.5587170878315799</c:v>
                </c:pt>
                <c:pt idx="177">
                  <c:v>5.621537756594706</c:v>
                </c:pt>
                <c:pt idx="178">
                  <c:v>5.6843589248186888</c:v>
                </c:pt>
                <c:pt idx="179">
                  <c:v>5.7471805659228155</c:v>
                </c:pt>
                <c:pt idx="180">
                  <c:v>5.8100026549650643</c:v>
                </c:pt>
                <c:pt idx="181">
                  <c:v>5.8728251685274788</c:v>
                </c:pt>
                <c:pt idx="182">
                  <c:v>5.9356480846105084</c:v>
                </c:pt>
                <c:pt idx="183">
                  <c:v>5.9984713825355147</c:v>
                </c:pt>
                <c:pt idx="184">
                  <c:v>6.0612950428547734</c:v>
                </c:pt>
                <c:pt idx="185">
                  <c:v>6.1241190472683202</c:v>
                </c:pt>
                <c:pt idx="186">
                  <c:v>6.1869433785470695</c:v>
                </c:pt>
                <c:pt idx="187">
                  <c:v>6.2497680204616897</c:v>
                </c:pt>
                <c:pt idx="188">
                  <c:v>6.3125929577167508</c:v>
                </c:pt>
                <c:pt idx="189">
                  <c:v>6.3754181758897221</c:v>
                </c:pt>
                <c:pt idx="190">
                  <c:v>6.4382436613744218</c:v>
                </c:pt>
                <c:pt idx="191">
                  <c:v>6.5010694013285555</c:v>
                </c:pt>
              </c:numCache>
            </c:numRef>
          </c:xVal>
          <c:yVal>
            <c:numRef>
              <c:f>slope!$I$9:$I$200</c:f>
              <c:numCache>
                <c:formatCode>General</c:formatCode>
                <c:ptCount val="192"/>
                <c:pt idx="0">
                  <c:v>-7.4494662290403051</c:v>
                </c:pt>
                <c:pt idx="1">
                  <c:v>-6.8301692237790226</c:v>
                </c:pt>
                <c:pt idx="2">
                  <c:v>-6.2285861695382705</c:v>
                </c:pt>
                <c:pt idx="3">
                  <c:v>-5.6468860173935633</c:v>
                </c:pt>
                <c:pt idx="4">
                  <c:v>-5.0839414146155786</c:v>
                </c:pt>
                <c:pt idx="5">
                  <c:v>-4.5394484898020346</c:v>
                </c:pt>
                <c:pt idx="6">
                  <c:v>-4.0131028383512444</c:v>
                </c:pt>
                <c:pt idx="7">
                  <c:v>-3.5045994681647903</c:v>
                </c:pt>
                <c:pt idx="8">
                  <c:v>-3.0136327391188256</c:v>
                </c:pt>
                <c:pt idx="9">
                  <c:v>-2.5398962955493358</c:v>
                </c:pt>
                <c:pt idx="10">
                  <c:v>-2.0830829909126565</c:v>
                </c:pt>
                <c:pt idx="11">
                  <c:v>-1.6428848036943799</c:v>
                </c:pt>
                <c:pt idx="12">
                  <c:v>-1.2189927435505266</c:v>
                </c:pt>
                <c:pt idx="13">
                  <c:v>-0.8110967465784541</c:v>
                </c:pt>
                <c:pt idx="14">
                  <c:v>-0.41888555853897808</c:v>
                </c:pt>
                <c:pt idx="15">
                  <c:v>-4.2046604795637238E-2</c:v>
                </c:pt>
                <c:pt idx="16">
                  <c:v>0.31973415428169</c:v>
                </c:pt>
                <c:pt idx="17">
                  <c:v>0.6667723836602808</c:v>
                </c:pt>
                <c:pt idx="18">
                  <c:v>0.99938555081081692</c:v>
                </c:pt>
                <c:pt idx="19">
                  <c:v>1.3178931204919926</c:v>
                </c:pt>
                <c:pt idx="20">
                  <c:v>1.6226167674534235</c:v>
                </c:pt>
                <c:pt idx="21">
                  <c:v>1.913880606543457</c:v>
                </c:pt>
                <c:pt idx="22">
                  <c:v>2.1920114384323548</c:v>
                </c:pt>
                <c:pt idx="23">
                  <c:v>2.4573390072180326</c:v>
                </c:pt>
                <c:pt idx="24">
                  <c:v>2.710196263284903</c:v>
                </c:pt>
                <c:pt idx="25">
                  <c:v>2.950919620538234</c:v>
                </c:pt>
                <c:pt idx="26">
                  <c:v>3.1798491909925479</c:v>
                </c:pt>
                <c:pt idx="27">
                  <c:v>3.3973289709146326</c:v>
                </c:pt>
                <c:pt idx="28">
                  <c:v>3.6037069403365254</c:v>
                </c:pt>
                <c:pt idx="29">
                  <c:v>3.79933502051168</c:v>
                </c:pt>
                <c:pt idx="30">
                  <c:v>3.9845688102653618</c:v>
                </c:pt>
                <c:pt idx="31">
                  <c:v>4.1597669904760632</c:v>
                </c:pt>
                <c:pt idx="32">
                  <c:v>4.3252902444954966</c:v>
                </c:pt>
                <c:pt idx="33">
                  <c:v>4.4814994902693703</c:v>
                </c:pt>
                <c:pt idx="34">
                  <c:v>4.6287531583612784</c:v>
                </c:pt>
                <c:pt idx="35">
                  <c:v>4.7674031844392939</c:v>
                </c:pt>
                <c:pt idx="36">
                  <c:v>4.897789328709111</c:v>
                </c:pt>
                <c:pt idx="37">
                  <c:v>5.020231415941721</c:v>
                </c:pt>
                <c:pt idx="38">
                  <c:v>5.1350191571741748</c:v>
                </c:pt>
                <c:pt idx="39">
                  <c:v>5.2423994445281545</c:v>
                </c:pt>
                <c:pt idx="40">
                  <c:v>5.3425615063936593</c:v>
                </c:pt>
                <c:pt idx="41">
                  <c:v>5.4356211756972526</c:v>
                </c:pt>
                <c:pt idx="42">
                  <c:v>5.521606798004461</c:v>
                </c:pt>
                <c:pt idx="43">
                  <c:v>5.6004508370415849</c:v>
                </c:pt>
                <c:pt idx="44">
                  <c:v>5.6719925214111111</c:v>
                </c:pt>
                <c:pt idx="45">
                  <c:v>5.7359969905076067</c:v>
                </c:pt>
                <c:pt idx="46">
                  <c:v>5.7921942181794464</c:v>
                </c:pt>
                <c:pt idx="47">
                  <c:v>5.8403359322861732</c:v>
                </c:pt>
                <c:pt idx="48">
                  <c:v>5.8802617741660885</c:v>
                </c:pt>
                <c:pt idx="49">
                  <c:v>5.9119600069578544</c:v>
                </c:pt>
                <c:pt idx="50">
                  <c:v>5.9356069159994203</c:v>
                </c:pt>
                <c:pt idx="51">
                  <c:v>5.9515744912805584</c:v>
                </c:pt>
                <c:pt idx="52">
                  <c:v>5.9604060081252186</c:v>
                </c:pt>
                <c:pt idx="53">
                  <c:v>5.9627687730580039</c:v>
                </c:pt>
                <c:pt idx="54">
                  <c:v>5.9593981326794019</c:v>
                </c:pt>
                <c:pt idx="55">
                  <c:v>5.9510457348320491</c:v>
                </c:pt>
                <c:pt idx="56">
                  <c:v>5.9384401072866044</c:v>
                </c:pt>
                <c:pt idx="57">
                  <c:v>5.922262043739539</c:v>
                </c:pt>
                <c:pt idx="58">
                  <c:v>5.9031332381107742</c:v>
                </c:pt>
                <c:pt idx="59">
                  <c:v>5.881614689387539</c:v>
                </c:pt>
                <c:pt idx="60">
                  <c:v>5.8582111534536248</c:v>
                </c:pt>
                <c:pt idx="61">
                  <c:v>5.8333785716402842</c:v>
                </c:pt>
                <c:pt idx="62">
                  <c:v>5.8075323283640756</c:v>
                </c:pt>
                <c:pt idx="63">
                  <c:v>5.7810550265225107</c:v>
                </c:pt>
                <c:pt idx="64">
                  <c:v>5.7543030866812481</c:v>
                </c:pt>
                <c:pt idx="65">
                  <c:v>5.7276118692156768</c:v>
                </c:pt>
                <c:pt idx="66">
                  <c:v>5.7012992339254822</c:v>
                </c:pt>
                <c:pt idx="67">
                  <c:v>5.6756675450019607</c:v>
                </c:pt>
                <c:pt idx="68">
                  <c:v>5.6510041483979103</c:v>
                </c:pt>
                <c:pt idx="69">
                  <c:v>5.6275803303577288</c:v>
                </c:pt>
                <c:pt idx="70">
                  <c:v>5.6056487391409568</c:v>
                </c:pt>
                <c:pt idx="71">
                  <c:v>5.5854392438892928</c:v>
                </c:pt>
                <c:pt idx="72">
                  <c:v>5.5671532464296858</c:v>
                </c:pt>
                <c:pt idx="73">
                  <c:v>5.550956594241133</c:v>
                </c:pt>
                <c:pt idx="74">
                  <c:v>5.5369715175095013</c:v>
                </c:pt>
                <c:pt idx="75">
                  <c:v>5.5252684855794554</c:v>
                </c:pt>
                <c:pt idx="76">
                  <c:v>5.5158595820975904</c:v>
                </c:pt>
                <c:pt idx="77">
                  <c:v>5.508695891759821</c:v>
                </c:pt>
                <c:pt idx="78">
                  <c:v>5.5036722704128618</c:v>
                </c:pt>
                <c:pt idx="79">
                  <c:v>5.5006432769416307</c:v>
                </c:pt>
                <c:pt idx="80">
                  <c:v>5.4994532664278193</c:v>
                </c:pt>
                <c:pt idx="81">
                  <c:v>5.499980949437373</c:v>
                </c:pt>
                <c:pt idx="82">
                  <c:v>5.5021939568109213</c:v>
                </c:pt>
                <c:pt idx="83">
                  <c:v>5.5062032799854688</c:v>
                </c:pt>
                <c:pt idx="84">
                  <c:v>5.5123035786795702</c:v>
                </c:pt>
                <c:pt idx="85">
                  <c:v>5.5209863310905734</c:v>
                </c:pt>
                <c:pt idx="86">
                  <c:v>5.5329197594227022</c:v>
                </c:pt>
                <c:pt idx="87">
                  <c:v>5.5488998828241254</c:v>
                </c:pt>
                <c:pt idx="88">
                  <c:v>5.5697858596429297</c:v>
                </c:pt>
                <c:pt idx="89">
                  <c:v>5.5964357902039508</c:v>
                </c:pt>
                <c:pt idx="90">
                  <c:v>5.6296558378220167</c:v>
                </c:pt>
                <c:pt idx="91">
                  <c:v>5.6701687629590785</c:v>
                </c:pt>
                <c:pt idx="92">
                  <c:v>5.718601456532725</c:v>
                </c:pt>
                <c:pt idx="93">
                  <c:v>5.7754870573863286</c:v>
                </c:pt>
                <c:pt idx="94">
                  <c:v>5.8412760287698218</c:v>
                </c:pt>
                <c:pt idx="95">
                  <c:v>5.91635124840204</c:v>
                </c:pt>
                <c:pt idx="96">
                  <c:v>6.0010436297543777</c:v>
                </c:pt>
                <c:pt idx="97">
                  <c:v>6.0956462643271223</c:v>
                </c:pt>
                <c:pt idx="98">
                  <c:v>6.2004262013565361</c:v>
                </c:pt>
                <c:pt idx="99">
                  <c:v>6.3156336996413422</c:v>
                </c:pt>
                <c:pt idx="100">
                  <c:v>6.4415091705542853</c:v>
                </c:pt>
                <c:pt idx="101">
                  <c:v>6.5782881904491308</c:v>
                </c:pt>
                <c:pt idx="102">
                  <c:v>6.726204988729096</c:v>
                </c:pt>
                <c:pt idx="103">
                  <c:v>6.8854947807805518</c:v>
                </c:pt>
                <c:pt idx="104">
                  <c:v>7.0563952530194749</c:v>
                </c:pt>
                <c:pt idx="105">
                  <c:v>7.2391474421208741</c:v>
                </c:pt>
                <c:pt idx="106">
                  <c:v>7.4339961921334492</c:v>
                </c:pt>
                <c:pt idx="107">
                  <c:v>7.6411903250895854</c:v>
                </c:pt>
                <c:pt idx="108">
                  <c:v>7.8609826230578088</c:v>
                </c:pt>
                <c:pt idx="109">
                  <c:v>8.093629691074943</c:v>
                </c:pt>
                <c:pt idx="110">
                  <c:v>8.3393917493324352</c:v>
                </c:pt>
                <c:pt idx="111">
                  <c:v>8.5985323877142203</c:v>
                </c:pt>
                <c:pt idx="112">
                  <c:v>8.8713183048666977</c:v>
                </c:pt>
                <c:pt idx="113">
                  <c:v>9.1580190462804225</c:v>
                </c:pt>
                <c:pt idx="114">
                  <c:v>9.4589067504970412</c:v>
                </c:pt>
                <c:pt idx="115">
                  <c:v>9.7742559088629726</c:v>
                </c:pt>
                <c:pt idx="116">
                  <c:v>10.104343141748084</c:v>
                </c:pt>
                <c:pt idx="117">
                  <c:v>10.449446992480109</c:v>
                </c:pt>
                <c:pt idx="118">
                  <c:v>10.80984773916146</c:v>
                </c:pt>
                <c:pt idx="119">
                  <c:v>11.185827223853805</c:v>
                </c:pt>
                <c:pt idx="120">
                  <c:v>11.577668698210115</c:v>
                </c:pt>
                <c:pt idx="121">
                  <c:v>11.985656684414465</c:v>
                </c:pt>
                <c:pt idx="122">
                  <c:v>12.41007685019383</c:v>
                </c:pt>
                <c:pt idx="123">
                  <c:v>12.851215896650489</c:v>
                </c:pt>
                <c:pt idx="124">
                  <c:v>13.309361457698264</c:v>
                </c:pt>
                <c:pt idx="125">
                  <c:v>13.784802009950504</c:v>
                </c:pt>
                <c:pt idx="126">
                  <c:v>14.277826791988598</c:v>
                </c:pt>
                <c:pt idx="127">
                  <c:v>14.78872573202792</c:v>
                </c:pt>
                <c:pt idx="128">
                  <c:v>15.317789383087321</c:v>
                </c:pt>
                <c:pt idx="129">
                  <c:v>15.865308864855265</c:v>
                </c:pt>
                <c:pt idx="130">
                  <c:v>16.431575811527722</c:v>
                </c:pt>
                <c:pt idx="131">
                  <c:v>17.01688232496943</c:v>
                </c:pt>
                <c:pt idx="132">
                  <c:v>17.621520932619934</c:v>
                </c:pt>
                <c:pt idx="133">
                  <c:v>18.245784549629299</c:v>
                </c:pt>
                <c:pt idx="134">
                  <c:v>18.889966444765644</c:v>
                </c:pt>
                <c:pt idx="135">
                  <c:v>19.554360209687761</c:v>
                </c:pt>
                <c:pt idx="136">
                  <c:v>20.239259731221786</c:v>
                </c:pt>
                <c:pt idx="137">
                  <c:v>20.944959166321645</c:v>
                </c:pt>
                <c:pt idx="138">
                  <c:v>21.671752919428972</c:v>
                </c:pt>
                <c:pt idx="139">
                  <c:v>22.419935621980191</c:v>
                </c:pt>
                <c:pt idx="140">
                  <c:v>23.18980211383677</c:v>
                </c:pt>
                <c:pt idx="141">
                  <c:v>23.981647426439665</c:v>
                </c:pt>
                <c:pt idx="142">
                  <c:v>24.795766767511147</c:v>
                </c:pt>
                <c:pt idx="143">
                  <c:v>25.63245550714657</c:v>
                </c:pt>
                <c:pt idx="144">
                  <c:v>26.492009165156233</c:v>
                </c:pt>
                <c:pt idx="145">
                  <c:v>27.374723399532492</c:v>
                </c:pt>
                <c:pt idx="146">
                  <c:v>28.280893995930899</c:v>
                </c:pt>
                <c:pt idx="147">
                  <c:v>29.210816858066131</c:v>
                </c:pt>
                <c:pt idx="148">
                  <c:v>30.164787998934049</c:v>
                </c:pt>
                <c:pt idx="149">
                  <c:v>31.143103532780568</c:v>
                </c:pt>
                <c:pt idx="150">
                  <c:v>32.146059667746357</c:v>
                </c:pt>
                <c:pt idx="151">
                  <c:v>33.173952699123866</c:v>
                </c:pt>
                <c:pt idx="152">
                  <c:v>34.227079003169486</c:v>
                </c:pt>
                <c:pt idx="153">
                  <c:v>35.30573503141985</c:v>
                </c:pt>
                <c:pt idx="154">
                  <c:v>36.410217305466062</c:v>
                </c:pt>
                <c:pt idx="155">
                  <c:v>37.540822412144628</c:v>
                </c:pt>
                <c:pt idx="156">
                  <c:v>38.697846999107711</c:v>
                </c:pt>
                <c:pt idx="157">
                  <c:v>39.881587770739088</c:v>
                </c:pt>
                <c:pt idx="158">
                  <c:v>41.092341484385592</c:v>
                </c:pt>
                <c:pt idx="159">
                  <c:v>42.330404946876584</c:v>
                </c:pt>
                <c:pt idx="160">
                  <c:v>43.596075011306652</c:v>
                </c:pt>
                <c:pt idx="161">
                  <c:v>44.889648574059215</c:v>
                </c:pt>
                <c:pt idx="162">
                  <c:v>46.211422572050701</c:v>
                </c:pt>
                <c:pt idx="163">
                  <c:v>47.561693980176805</c:v>
                </c:pt>
                <c:pt idx="164">
                  <c:v>48.940759808944307</c:v>
                </c:pt>
                <c:pt idx="165">
                  <c:v>50.348917102273042</c:v>
                </c:pt>
                <c:pt idx="166">
                  <c:v>51.786462935454345</c:v>
                </c:pt>
                <c:pt idx="167">
                  <c:v>53.253694413253484</c:v>
                </c:pt>
                <c:pt idx="168">
                  <c:v>54.750908668144426</c:v>
                </c:pt>
                <c:pt idx="169">
                  <c:v>56.278402858666702</c:v>
                </c:pt>
                <c:pt idx="170">
                  <c:v>57.836474167894693</c:v>
                </c:pt>
                <c:pt idx="171">
                  <c:v>59.425419802010794</c:v>
                </c:pt>
                <c:pt idx="172">
                  <c:v>61.045536988974348</c:v>
                </c:pt>
                <c:pt idx="173">
                  <c:v>62.697122977279179</c:v>
                </c:pt>
                <c:pt idx="174">
                  <c:v>64.380475034792994</c:v>
                </c:pt>
                <c:pt idx="175">
                  <c:v>66.095890447672701</c:v>
                </c:pt>
                <c:pt idx="176">
                  <c:v>67.843666519349753</c:v>
                </c:pt>
                <c:pt idx="177">
                  <c:v>69.624100569580733</c:v>
                </c:pt>
                <c:pt idx="178">
                  <c:v>71.437489933558027</c:v>
                </c:pt>
                <c:pt idx="179">
                  <c:v>73.284131961077009</c:v>
                </c:pt>
                <c:pt idx="180">
                  <c:v>75.164324015754488</c:v>
                </c:pt>
                <c:pt idx="181">
                  <c:v>77.078363474296239</c:v>
                </c:pt>
                <c:pt idx="182">
                  <c:v>79.026547725808911</c:v>
                </c:pt>
                <c:pt idx="183">
                  <c:v>81.009174171154115</c:v>
                </c:pt>
                <c:pt idx="184">
                  <c:v>83.026540222341438</c:v>
                </c:pt>
                <c:pt idx="185">
                  <c:v>85.078943301957338</c:v>
                </c:pt>
                <c:pt idx="186">
                  <c:v>87.166680842628537</c:v>
                </c:pt>
                <c:pt idx="187">
                  <c:v>89.290050286516347</c:v>
                </c:pt>
                <c:pt idx="188">
                  <c:v>91.449349084840875</c:v>
                </c:pt>
                <c:pt idx="189">
                  <c:v>93.644874697432485</c:v>
                </c:pt>
                <c:pt idx="190">
                  <c:v>95.876924592309109</c:v>
                </c:pt>
                <c:pt idx="191">
                  <c:v>98.145796245277609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753-4D8F-B3BE-7AE631EE1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871864"/>
        <c:axId val="392866616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p</c:v>
                </c:tx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slope!$B$9:$B$255</c15:sqref>
                        </c15:formulaRef>
                      </c:ext>
                    </c:extLst>
                    <c:numCache>
                      <c:formatCode>General</c:formatCode>
                      <c:ptCount val="247"/>
                      <c:pt idx="0">
                        <c:v>-5</c:v>
                      </c:pt>
                      <c:pt idx="1">
                        <c:v>-4.9371681469282045</c:v>
                      </c:pt>
                      <c:pt idx="2">
                        <c:v>-4.874336293856409</c:v>
                      </c:pt>
                      <c:pt idx="3">
                        <c:v>-4.8115044407846135</c:v>
                      </c:pt>
                      <c:pt idx="4">
                        <c:v>-4.748672587712818</c:v>
                      </c:pt>
                      <c:pt idx="5">
                        <c:v>-4.6858407346410225</c:v>
                      </c:pt>
                      <c:pt idx="6">
                        <c:v>-4.623008881569227</c:v>
                      </c:pt>
                      <c:pt idx="7">
                        <c:v>-4.5601770284974315</c:v>
                      </c:pt>
                      <c:pt idx="8">
                        <c:v>-4.4973451754256359</c:v>
                      </c:pt>
                      <c:pt idx="9">
                        <c:v>-4.4345133223538404</c:v>
                      </c:pt>
                      <c:pt idx="10">
                        <c:v>-4.3716814692820449</c:v>
                      </c:pt>
                      <c:pt idx="11">
                        <c:v>-4.3088496162102494</c:v>
                      </c:pt>
                      <c:pt idx="12">
                        <c:v>-4.2460177631384539</c:v>
                      </c:pt>
                      <c:pt idx="13">
                        <c:v>-4.1831859100666584</c:v>
                      </c:pt>
                      <c:pt idx="14">
                        <c:v>-4.1203540569948629</c:v>
                      </c:pt>
                      <c:pt idx="15">
                        <c:v>-4.0575222039230674</c:v>
                      </c:pt>
                      <c:pt idx="16">
                        <c:v>-3.9946903508512714</c:v>
                      </c:pt>
                      <c:pt idx="17">
                        <c:v>-3.9318584977794755</c:v>
                      </c:pt>
                      <c:pt idx="18">
                        <c:v>-3.8690266447076795</c:v>
                      </c:pt>
                      <c:pt idx="19">
                        <c:v>-3.8061947916358836</c:v>
                      </c:pt>
                      <c:pt idx="20">
                        <c:v>-3.7433629385640876</c:v>
                      </c:pt>
                      <c:pt idx="21">
                        <c:v>-3.6805310854922917</c:v>
                      </c:pt>
                      <c:pt idx="22">
                        <c:v>-3.6176992324204957</c:v>
                      </c:pt>
                      <c:pt idx="23">
                        <c:v>-3.5548673793486998</c:v>
                      </c:pt>
                      <c:pt idx="24">
                        <c:v>-3.4920355262769038</c:v>
                      </c:pt>
                      <c:pt idx="25">
                        <c:v>-3.4292036732051079</c:v>
                      </c:pt>
                      <c:pt idx="26">
                        <c:v>-3.3663718201333119</c:v>
                      </c:pt>
                      <c:pt idx="27">
                        <c:v>-3.303539967061516</c:v>
                      </c:pt>
                      <c:pt idx="28">
                        <c:v>-3.24070811398972</c:v>
                      </c:pt>
                      <c:pt idx="29">
                        <c:v>-3.1778762609179241</c:v>
                      </c:pt>
                      <c:pt idx="30">
                        <c:v>-3.1150444078461281</c:v>
                      </c:pt>
                      <c:pt idx="31">
                        <c:v>-3.0522125547743322</c:v>
                      </c:pt>
                      <c:pt idx="32">
                        <c:v>-2.9893807017025362</c:v>
                      </c:pt>
                      <c:pt idx="33">
                        <c:v>-2.9265488486307403</c:v>
                      </c:pt>
                      <c:pt idx="34">
                        <c:v>-2.8637169955589443</c:v>
                      </c:pt>
                      <c:pt idx="35">
                        <c:v>-2.8008851424871484</c:v>
                      </c:pt>
                      <c:pt idx="36">
                        <c:v>-2.7380532894153524</c:v>
                      </c:pt>
                      <c:pt idx="37">
                        <c:v>-2.6752214363435565</c:v>
                      </c:pt>
                      <c:pt idx="38">
                        <c:v>-2.6123895832717605</c:v>
                      </c:pt>
                      <c:pt idx="39">
                        <c:v>-2.5495577301999646</c:v>
                      </c:pt>
                      <c:pt idx="40">
                        <c:v>-2.4867258771281686</c:v>
                      </c:pt>
                      <c:pt idx="41">
                        <c:v>-2.4238940240563727</c:v>
                      </c:pt>
                      <c:pt idx="42">
                        <c:v>-2.3610621709845767</c:v>
                      </c:pt>
                      <c:pt idx="43">
                        <c:v>-2.2982303179127808</c:v>
                      </c:pt>
                      <c:pt idx="44">
                        <c:v>-2.2353984648409848</c:v>
                      </c:pt>
                      <c:pt idx="45">
                        <c:v>-2.1725666117691889</c:v>
                      </c:pt>
                      <c:pt idx="46">
                        <c:v>-2.1097347586973929</c:v>
                      </c:pt>
                      <c:pt idx="47">
                        <c:v>-2.046902905625597</c:v>
                      </c:pt>
                      <c:pt idx="48">
                        <c:v>-1.984071052553801</c:v>
                      </c:pt>
                      <c:pt idx="49">
                        <c:v>-1.9212391994820051</c:v>
                      </c:pt>
                      <c:pt idx="50">
                        <c:v>-1.8584073464102091</c:v>
                      </c:pt>
                      <c:pt idx="51">
                        <c:v>-1.7955754933384132</c:v>
                      </c:pt>
                      <c:pt idx="52">
                        <c:v>-1.7327436402666172</c:v>
                      </c:pt>
                      <c:pt idx="53">
                        <c:v>-1.6699117871948213</c:v>
                      </c:pt>
                      <c:pt idx="54">
                        <c:v>-1.6070799341230253</c:v>
                      </c:pt>
                      <c:pt idx="55">
                        <c:v>-1.5442480810512293</c:v>
                      </c:pt>
                      <c:pt idx="56">
                        <c:v>-1.4814162279794334</c:v>
                      </c:pt>
                      <c:pt idx="57">
                        <c:v>-1.4185843749076374</c:v>
                      </c:pt>
                      <c:pt idx="58">
                        <c:v>-1.3557525218358415</c:v>
                      </c:pt>
                      <c:pt idx="59">
                        <c:v>-1.2929206687640455</c:v>
                      </c:pt>
                      <c:pt idx="60">
                        <c:v>-1.2300888156922496</c:v>
                      </c:pt>
                      <c:pt idx="61">
                        <c:v>-1.1672569626204536</c:v>
                      </c:pt>
                      <c:pt idx="62">
                        <c:v>-1.1044251095486577</c:v>
                      </c:pt>
                      <c:pt idx="63">
                        <c:v>-1.0415932564768617</c:v>
                      </c:pt>
                      <c:pt idx="64">
                        <c:v>-0.9787614034050659</c:v>
                      </c:pt>
                      <c:pt idx="65">
                        <c:v>-0.91592955033327006</c:v>
                      </c:pt>
                      <c:pt idx="66">
                        <c:v>-0.85309769726147422</c:v>
                      </c:pt>
                      <c:pt idx="67">
                        <c:v>-0.79026584418967838</c:v>
                      </c:pt>
                      <c:pt idx="68">
                        <c:v>-0.72743399111788254</c:v>
                      </c:pt>
                      <c:pt idx="69">
                        <c:v>-0.6646021380460867</c:v>
                      </c:pt>
                      <c:pt idx="70">
                        <c:v>-0.60177028497429086</c:v>
                      </c:pt>
                      <c:pt idx="71">
                        <c:v>-0.53893843190249502</c:v>
                      </c:pt>
                      <c:pt idx="72">
                        <c:v>-0.47610657883069918</c:v>
                      </c:pt>
                      <c:pt idx="73">
                        <c:v>-0.41327472575890334</c:v>
                      </c:pt>
                      <c:pt idx="74">
                        <c:v>-0.3504428726871075</c:v>
                      </c:pt>
                      <c:pt idx="75">
                        <c:v>-0.28761101961531166</c:v>
                      </c:pt>
                      <c:pt idx="76">
                        <c:v>-0.22477916654351579</c:v>
                      </c:pt>
                      <c:pt idx="77">
                        <c:v>-0.16194731347171992</c:v>
                      </c:pt>
                      <c:pt idx="78">
                        <c:v>-9.9115460399924055E-2</c:v>
                      </c:pt>
                      <c:pt idx="79">
                        <c:v>-3.6283607328128187E-2</c:v>
                      </c:pt>
                      <c:pt idx="80">
                        <c:v>2.6548245743667681E-2</c:v>
                      </c:pt>
                      <c:pt idx="81">
                        <c:v>8.9380098815463549E-2</c:v>
                      </c:pt>
                      <c:pt idx="82">
                        <c:v>0.15221195188725942</c:v>
                      </c:pt>
                      <c:pt idx="83">
                        <c:v>0.21504380495905528</c:v>
                      </c:pt>
                      <c:pt idx="84">
                        <c:v>0.27787565803085112</c:v>
                      </c:pt>
                      <c:pt idx="85">
                        <c:v>0.34070751110264696</c:v>
                      </c:pt>
                      <c:pt idx="86">
                        <c:v>0.40353936417444281</c:v>
                      </c:pt>
                      <c:pt idx="87">
                        <c:v>0.46637121724623865</c:v>
                      </c:pt>
                      <c:pt idx="88">
                        <c:v>0.52920307031803449</c:v>
                      </c:pt>
                      <c:pt idx="89">
                        <c:v>0.59203492338983033</c:v>
                      </c:pt>
                      <c:pt idx="90">
                        <c:v>0.65486677646162617</c:v>
                      </c:pt>
                      <c:pt idx="91">
                        <c:v>0.71769862953342201</c:v>
                      </c:pt>
                      <c:pt idx="92">
                        <c:v>0.78053048260521785</c:v>
                      </c:pt>
                      <c:pt idx="93">
                        <c:v>0.84336233567701369</c:v>
                      </c:pt>
                      <c:pt idx="94">
                        <c:v>0.90619418874880953</c:v>
                      </c:pt>
                      <c:pt idx="95">
                        <c:v>0.96902604182060537</c:v>
                      </c:pt>
                      <c:pt idx="96">
                        <c:v>1.0318578948924013</c:v>
                      </c:pt>
                      <c:pt idx="97">
                        <c:v>1.0946897479641973</c:v>
                      </c:pt>
                      <c:pt idx="98">
                        <c:v>1.1575216010359932</c:v>
                      </c:pt>
                      <c:pt idx="99">
                        <c:v>1.2203534541077892</c:v>
                      </c:pt>
                      <c:pt idx="100">
                        <c:v>1.2831853071795851</c:v>
                      </c:pt>
                      <c:pt idx="101">
                        <c:v>1.3460171602513811</c:v>
                      </c:pt>
                      <c:pt idx="102">
                        <c:v>1.408849013323177</c:v>
                      </c:pt>
                      <c:pt idx="103">
                        <c:v>1.471680866394973</c:v>
                      </c:pt>
                      <c:pt idx="104">
                        <c:v>1.5345127194667689</c:v>
                      </c:pt>
                      <c:pt idx="105">
                        <c:v>1.5973445725385649</c:v>
                      </c:pt>
                      <c:pt idx="106">
                        <c:v>1.6601764256103608</c:v>
                      </c:pt>
                      <c:pt idx="107">
                        <c:v>1.7230082786821568</c:v>
                      </c:pt>
                      <c:pt idx="108">
                        <c:v>1.7858401317539527</c:v>
                      </c:pt>
                      <c:pt idx="109">
                        <c:v>1.8486719848257487</c:v>
                      </c:pt>
                      <c:pt idx="110">
                        <c:v>1.9115038378975446</c:v>
                      </c:pt>
                      <c:pt idx="111">
                        <c:v>1.9743356909693406</c:v>
                      </c:pt>
                      <c:pt idx="112">
                        <c:v>2.0371675440411363</c:v>
                      </c:pt>
                      <c:pt idx="113">
                        <c:v>2.0999993971129323</c:v>
                      </c:pt>
                      <c:pt idx="114">
                        <c:v>2.1628312501847282</c:v>
                      </c:pt>
                      <c:pt idx="115">
                        <c:v>2.2256631032565242</c:v>
                      </c:pt>
                      <c:pt idx="116">
                        <c:v>2.2884949563283201</c:v>
                      </c:pt>
                      <c:pt idx="117">
                        <c:v>2.3513268094001161</c:v>
                      </c:pt>
                      <c:pt idx="118">
                        <c:v>2.414158662471912</c:v>
                      </c:pt>
                      <c:pt idx="119">
                        <c:v>2.476990515543708</c:v>
                      </c:pt>
                      <c:pt idx="120">
                        <c:v>2.5398223686155039</c:v>
                      </c:pt>
                      <c:pt idx="121">
                        <c:v>2.6026542216872999</c:v>
                      </c:pt>
                      <c:pt idx="122">
                        <c:v>2.6654860747590958</c:v>
                      </c:pt>
                      <c:pt idx="123">
                        <c:v>2.7283179278308918</c:v>
                      </c:pt>
                      <c:pt idx="124">
                        <c:v>2.7911497809026877</c:v>
                      </c:pt>
                      <c:pt idx="125">
                        <c:v>2.8539816339744837</c:v>
                      </c:pt>
                      <c:pt idx="126">
                        <c:v>2.9168134870462796</c:v>
                      </c:pt>
                      <c:pt idx="127">
                        <c:v>2.9796453401180756</c:v>
                      </c:pt>
                      <c:pt idx="128">
                        <c:v>3.0424771931898715</c:v>
                      </c:pt>
                      <c:pt idx="129">
                        <c:v>3.1053090462616675</c:v>
                      </c:pt>
                      <c:pt idx="130">
                        <c:v>3.1681408993334634</c:v>
                      </c:pt>
                      <c:pt idx="131">
                        <c:v>3.2309727524052594</c:v>
                      </c:pt>
                      <c:pt idx="132">
                        <c:v>3.2938046054770553</c:v>
                      </c:pt>
                      <c:pt idx="133">
                        <c:v>3.3566364585488513</c:v>
                      </c:pt>
                      <c:pt idx="134">
                        <c:v>3.4194683116206472</c:v>
                      </c:pt>
                      <c:pt idx="135">
                        <c:v>3.4823001646924432</c:v>
                      </c:pt>
                      <c:pt idx="136">
                        <c:v>3.5451320177642391</c:v>
                      </c:pt>
                      <c:pt idx="137">
                        <c:v>3.6079638708360351</c:v>
                      </c:pt>
                      <c:pt idx="138">
                        <c:v>3.670795723907831</c:v>
                      </c:pt>
                      <c:pt idx="139">
                        <c:v>3.733627576979627</c:v>
                      </c:pt>
                      <c:pt idx="140">
                        <c:v>3.7964594300514229</c:v>
                      </c:pt>
                      <c:pt idx="141">
                        <c:v>3.8592912831232189</c:v>
                      </c:pt>
                      <c:pt idx="142">
                        <c:v>3.9221231361950148</c:v>
                      </c:pt>
                      <c:pt idx="143">
                        <c:v>3.9849549892668108</c:v>
                      </c:pt>
                      <c:pt idx="144">
                        <c:v>4.0477868423386063</c:v>
                      </c:pt>
                      <c:pt idx="145">
                        <c:v>4.1106186954104018</c:v>
                      </c:pt>
                      <c:pt idx="146">
                        <c:v>4.1734505484821973</c:v>
                      </c:pt>
                      <c:pt idx="147">
                        <c:v>4.2362824015539928</c:v>
                      </c:pt>
                      <c:pt idx="148">
                        <c:v>4.2991142546257883</c:v>
                      </c:pt>
                      <c:pt idx="149">
                        <c:v>4.3619461076975838</c:v>
                      </c:pt>
                      <c:pt idx="150">
                        <c:v>4.4247779607693793</c:v>
                      </c:pt>
                      <c:pt idx="151">
                        <c:v>4.4876098138411749</c:v>
                      </c:pt>
                      <c:pt idx="152">
                        <c:v>4.5504416669129704</c:v>
                      </c:pt>
                      <c:pt idx="153">
                        <c:v>4.6132735199847659</c:v>
                      </c:pt>
                      <c:pt idx="154">
                        <c:v>4.6761053730565614</c:v>
                      </c:pt>
                      <c:pt idx="155">
                        <c:v>4.7389372261283569</c:v>
                      </c:pt>
                      <c:pt idx="156">
                        <c:v>4.8017690792001524</c:v>
                      </c:pt>
                      <c:pt idx="157">
                        <c:v>4.8646009322719479</c:v>
                      </c:pt>
                      <c:pt idx="158">
                        <c:v>4.9274327853437434</c:v>
                      </c:pt>
                      <c:pt idx="159">
                        <c:v>4.9902646384155389</c:v>
                      </c:pt>
                      <c:pt idx="160">
                        <c:v>5.0530964914873344</c:v>
                      </c:pt>
                      <c:pt idx="161">
                        <c:v>5.1159283445591299</c:v>
                      </c:pt>
                      <c:pt idx="162">
                        <c:v>5.1787601976309254</c:v>
                      </c:pt>
                      <c:pt idx="163">
                        <c:v>5.2415920507027209</c:v>
                      </c:pt>
                      <c:pt idx="164">
                        <c:v>5.3044239037745164</c:v>
                      </c:pt>
                      <c:pt idx="165">
                        <c:v>5.367255756846312</c:v>
                      </c:pt>
                      <c:pt idx="166">
                        <c:v>5.4300876099181075</c:v>
                      </c:pt>
                      <c:pt idx="167">
                        <c:v>5.492919462989903</c:v>
                      </c:pt>
                      <c:pt idx="168">
                        <c:v>5.5557513160616985</c:v>
                      </c:pt>
                      <c:pt idx="169">
                        <c:v>5.618583169133494</c:v>
                      </c:pt>
                      <c:pt idx="170">
                        <c:v>5.6814150222052895</c:v>
                      </c:pt>
                      <c:pt idx="171">
                        <c:v>5.744246875277085</c:v>
                      </c:pt>
                      <c:pt idx="172">
                        <c:v>5.8070787283488805</c:v>
                      </c:pt>
                      <c:pt idx="173">
                        <c:v>5.869910581420676</c:v>
                      </c:pt>
                      <c:pt idx="174">
                        <c:v>5.9327424344924715</c:v>
                      </c:pt>
                      <c:pt idx="175">
                        <c:v>5.995574287564267</c:v>
                      </c:pt>
                      <c:pt idx="176">
                        <c:v>6.0584061406360625</c:v>
                      </c:pt>
                      <c:pt idx="177">
                        <c:v>6.121237993707858</c:v>
                      </c:pt>
                      <c:pt idx="178">
                        <c:v>6.1840698467796535</c:v>
                      </c:pt>
                      <c:pt idx="179">
                        <c:v>6.2469016998514491</c:v>
                      </c:pt>
                      <c:pt idx="180">
                        <c:v>6.3097335529232446</c:v>
                      </c:pt>
                      <c:pt idx="181">
                        <c:v>6.3725654059950401</c:v>
                      </c:pt>
                      <c:pt idx="182">
                        <c:v>6.4353972590668356</c:v>
                      </c:pt>
                      <c:pt idx="183">
                        <c:v>6.4982291121386311</c:v>
                      </c:pt>
                      <c:pt idx="184">
                        <c:v>6.5610609652104266</c:v>
                      </c:pt>
                      <c:pt idx="185">
                        <c:v>6.6238928182822221</c:v>
                      </c:pt>
                      <c:pt idx="186">
                        <c:v>6.6867246713540176</c:v>
                      </c:pt>
                      <c:pt idx="187">
                        <c:v>6.7495565244258131</c:v>
                      </c:pt>
                      <c:pt idx="188">
                        <c:v>6.8123883774976086</c:v>
                      </c:pt>
                      <c:pt idx="189">
                        <c:v>6.8752202305694041</c:v>
                      </c:pt>
                      <c:pt idx="190">
                        <c:v>6.9380520836411996</c:v>
                      </c:pt>
                      <c:pt idx="191">
                        <c:v>7.0008839367129951</c:v>
                      </c:pt>
                      <c:pt idx="192">
                        <c:v>7.0637157897847906</c:v>
                      </c:pt>
                      <c:pt idx="193">
                        <c:v>7.1265476428565862</c:v>
                      </c:pt>
                      <c:pt idx="194">
                        <c:v>7.1893794959283817</c:v>
                      </c:pt>
                      <c:pt idx="195">
                        <c:v>7.2522113490001772</c:v>
                      </c:pt>
                      <c:pt idx="196">
                        <c:v>7.3150432020719727</c:v>
                      </c:pt>
                      <c:pt idx="197">
                        <c:v>7.3778750551437682</c:v>
                      </c:pt>
                      <c:pt idx="198">
                        <c:v>7.4407069082155637</c:v>
                      </c:pt>
                      <c:pt idx="199">
                        <c:v>7.5035387612873592</c:v>
                      </c:pt>
                      <c:pt idx="200">
                        <c:v>7.5663706143591547</c:v>
                      </c:pt>
                      <c:pt idx="201">
                        <c:v>7.6292024674309502</c:v>
                      </c:pt>
                      <c:pt idx="202">
                        <c:v>7.6920343205027457</c:v>
                      </c:pt>
                      <c:pt idx="203">
                        <c:v>7.7548661735745412</c:v>
                      </c:pt>
                      <c:pt idx="204">
                        <c:v>7.8176980266463367</c:v>
                      </c:pt>
                      <c:pt idx="205">
                        <c:v>7.8805298797181322</c:v>
                      </c:pt>
                      <c:pt idx="206">
                        <c:v>7.9433617327899277</c:v>
                      </c:pt>
                      <c:pt idx="207">
                        <c:v>8.0061935858617232</c:v>
                      </c:pt>
                      <c:pt idx="208">
                        <c:v>8.0690254389335188</c:v>
                      </c:pt>
                      <c:pt idx="209">
                        <c:v>8.1318572920053143</c:v>
                      </c:pt>
                      <c:pt idx="210">
                        <c:v>8.1946891450771098</c:v>
                      </c:pt>
                      <c:pt idx="211">
                        <c:v>8.2575209981489053</c:v>
                      </c:pt>
                      <c:pt idx="212">
                        <c:v>8.3203528512207008</c:v>
                      </c:pt>
                      <c:pt idx="213">
                        <c:v>8.3831847042924963</c:v>
                      </c:pt>
                      <c:pt idx="214">
                        <c:v>8.4460165573642918</c:v>
                      </c:pt>
                      <c:pt idx="215">
                        <c:v>8.5088484104360873</c:v>
                      </c:pt>
                      <c:pt idx="216">
                        <c:v>8.5716802635078828</c:v>
                      </c:pt>
                      <c:pt idx="217">
                        <c:v>8.6345121165796783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slope!$D$9:$D$255</c15:sqref>
                        </c15:formulaRef>
                      </c:ext>
                    </c:extLst>
                    <c:numCache>
                      <c:formatCode>General</c:formatCode>
                      <c:ptCount val="247"/>
                      <c:pt idx="0">
                        <c:v>9.8437099356725781</c:v>
                      </c:pt>
                      <c:pt idx="1">
                        <c:v>9.6889990080493469</c:v>
                      </c:pt>
                      <c:pt idx="2">
                        <c:v>9.2296036352922233</c:v>
                      </c:pt>
                      <c:pt idx="3">
                        <c:v>8.929656600270846</c:v>
                      </c:pt>
                      <c:pt idx="4">
                        <c:v>8.6344469753619304</c:v>
                      </c:pt>
                      <c:pt idx="5">
                        <c:v>8.3439747605655299</c:v>
                      </c:pt>
                      <c:pt idx="6">
                        <c:v>8.0582399558817013</c:v>
                      </c:pt>
                      <c:pt idx="7">
                        <c:v>7.7772425613103886</c:v>
                      </c:pt>
                      <c:pt idx="8">
                        <c:v>7.5009825768516203</c:v>
                      </c:pt>
                      <c:pt idx="9">
                        <c:v>7.2294600025053111</c:v>
                      </c:pt>
                      <c:pt idx="10">
                        <c:v>6.9626748382716022</c:v>
                      </c:pt>
                      <c:pt idx="11">
                        <c:v>6.7006270841503524</c:v>
                      </c:pt>
                      <c:pt idx="12">
                        <c:v>6.4433167401416469</c:v>
                      </c:pt>
                      <c:pt idx="13">
                        <c:v>6.1907438062454565</c:v>
                      </c:pt>
                      <c:pt idx="14">
                        <c:v>5.9429082824618105</c:v>
                      </c:pt>
                      <c:pt idx="15">
                        <c:v>5.699810168790683</c:v>
                      </c:pt>
                      <c:pt idx="16">
                        <c:v>5.4614494652320698</c:v>
                      </c:pt>
                      <c:pt idx="17">
                        <c:v>5.2278261717859591</c:v>
                      </c:pt>
                      <c:pt idx="18">
                        <c:v>4.9989402884524061</c:v>
                      </c:pt>
                      <c:pt idx="19">
                        <c:v>4.7747918152313549</c:v>
                      </c:pt>
                      <c:pt idx="20">
                        <c:v>4.5553807521228187</c:v>
                      </c:pt>
                      <c:pt idx="21">
                        <c:v>4.3407070991268695</c:v>
                      </c:pt>
                      <c:pt idx="22">
                        <c:v>4.1307708562433225</c:v>
                      </c:pt>
                      <c:pt idx="23">
                        <c:v>3.9255720234724332</c:v>
                      </c:pt>
                      <c:pt idx="24">
                        <c:v>3.7251106008139745</c:v>
                      </c:pt>
                      <c:pt idx="25">
                        <c:v>3.5293865882680739</c:v>
                      </c:pt>
                      <c:pt idx="26">
                        <c:v>3.3383999858346751</c:v>
                      </c:pt>
                      <c:pt idx="27">
                        <c:v>3.152150793513834</c:v>
                      </c:pt>
                      <c:pt idx="28">
                        <c:v>2.9706390113054666</c:v>
                      </c:pt>
                      <c:pt idx="29">
                        <c:v>2.7938646392096711</c:v>
                      </c:pt>
                      <c:pt idx="30">
                        <c:v>2.6218276772263631</c:v>
                      </c:pt>
                      <c:pt idx="31">
                        <c:v>2.4545281253556133</c:v>
                      </c:pt>
                      <c:pt idx="32">
                        <c:v>2.2919659835973509</c:v>
                      </c:pt>
                      <c:pt idx="33">
                        <c:v>2.1341412519516325</c:v>
                      </c:pt>
                      <c:pt idx="34">
                        <c:v>1.98105393041843</c:v>
                      </c:pt>
                      <c:pt idx="35">
                        <c:v>1.8327040189977573</c:v>
                      </c:pt>
                      <c:pt idx="36">
                        <c:v>1.689091517689586</c:v>
                      </c:pt>
                      <c:pt idx="37">
                        <c:v>1.5502164264939728</c:v>
                      </c:pt>
                      <c:pt idx="38">
                        <c:v>1.4160787454108472</c:v>
                      </c:pt>
                      <c:pt idx="39">
                        <c:v>1.2866784744402797</c:v>
                      </c:pt>
                      <c:pt idx="40">
                        <c:v>1.1620156135821855</c:v>
                      </c:pt>
                      <c:pt idx="41">
                        <c:v>1.0420901628366634</c:v>
                      </c:pt>
                      <c:pt idx="42">
                        <c:v>0.92690212220365731</c:v>
                      </c:pt>
                      <c:pt idx="43">
                        <c:v>0.81645149168313846</c:v>
                      </c:pt>
                      <c:pt idx="44">
                        <c:v>0.71073827127517775</c:v>
                      </c:pt>
                      <c:pt idx="45">
                        <c:v>0.60976246097971865</c:v>
                      </c:pt>
                      <c:pt idx="46">
                        <c:v>0.51352406079680346</c:v>
                      </c:pt>
                      <c:pt idx="47">
                        <c:v>0.42202307072640405</c:v>
                      </c:pt>
                      <c:pt idx="48">
                        <c:v>0.3352594907685062</c:v>
                      </c:pt>
                      <c:pt idx="49">
                        <c:v>0.25323332092316642</c:v>
                      </c:pt>
                      <c:pt idx="50">
                        <c:v>0.17594456119031415</c:v>
                      </c:pt>
                      <c:pt idx="51">
                        <c:v>0.10339321157000583</c:v>
                      </c:pt>
                      <c:pt idx="52">
                        <c:v>3.5579272062227371E-2</c:v>
                      </c:pt>
                      <c:pt idx="53">
                        <c:v>-2.7497257333049512E-2</c:v>
                      </c:pt>
                      <c:pt idx="54">
                        <c:v>-8.5836376615796545E-2</c:v>
                      </c:pt>
                      <c:pt idx="55">
                        <c:v>-0.13943808578599962</c:v>
                      </c:pt>
                      <c:pt idx="56">
                        <c:v>-0.18830238484371523</c:v>
                      </c:pt>
                      <c:pt idx="57">
                        <c:v>-0.23242927378887271</c:v>
                      </c:pt>
                      <c:pt idx="58">
                        <c:v>-0.27181875262154276</c:v>
                      </c:pt>
                      <c:pt idx="59">
                        <c:v>-0.30647082134165471</c:v>
                      </c:pt>
                      <c:pt idx="60">
                        <c:v>-0.3363854799492792</c:v>
                      </c:pt>
                      <c:pt idx="61">
                        <c:v>-0.36156272844434556</c:v>
                      </c:pt>
                      <c:pt idx="62">
                        <c:v>-0.38200256682691036</c:v>
                      </c:pt>
                      <c:pt idx="63">
                        <c:v>-0.39770499509694601</c:v>
                      </c:pt>
                      <c:pt idx="64">
                        <c:v>-0.40867001325446523</c:v>
                      </c:pt>
                      <c:pt idx="65">
                        <c:v>-0.41489762129945462</c:v>
                      </c:pt>
                      <c:pt idx="66">
                        <c:v>-0.4163878192319283</c:v>
                      </c:pt>
                      <c:pt idx="67">
                        <c:v>-0.41314060705187217</c:v>
                      </c:pt>
                      <c:pt idx="68">
                        <c:v>-0.4051559847592861</c:v>
                      </c:pt>
                      <c:pt idx="69">
                        <c:v>-0.39243395235418432</c:v>
                      </c:pt>
                      <c:pt idx="70">
                        <c:v>-0.37497450983658098</c:v>
                      </c:pt>
                      <c:pt idx="71">
                        <c:v>-0.35277765720641951</c:v>
                      </c:pt>
                      <c:pt idx="72">
                        <c:v>-0.32584339446375649</c:v>
                      </c:pt>
                      <c:pt idx="73">
                        <c:v>-0.29417172160856359</c:v>
                      </c:pt>
                      <c:pt idx="74">
                        <c:v>-0.25776263864084081</c:v>
                      </c:pt>
                      <c:pt idx="75">
                        <c:v>-0.21661614556061634</c:v>
                      </c:pt>
                      <c:pt idx="76">
                        <c:v>-0.17073224236784801</c:v>
                      </c:pt>
                      <c:pt idx="77">
                        <c:v>-0.12011092906256396</c:v>
                      </c:pt>
                      <c:pt idx="78">
                        <c:v>-6.4752205644764194E-2</c:v>
                      </c:pt>
                      <c:pt idx="79">
                        <c:v>-4.6560721144204452E-3</c:v>
                      </c:pt>
                      <c:pt idx="80">
                        <c:v>6.0177471528410756E-2</c:v>
                      </c:pt>
                      <c:pt idx="81">
                        <c:v>0.1297484252838001</c:v>
                      </c:pt>
                      <c:pt idx="82">
                        <c:v>0.20405678915169101</c:v>
                      </c:pt>
                      <c:pt idx="83">
                        <c:v>0.28310256313211191</c:v>
                      </c:pt>
                      <c:pt idx="84">
                        <c:v>0.36688574722506256</c:v>
                      </c:pt>
                      <c:pt idx="85">
                        <c:v>0.45540634143051478</c:v>
                      </c:pt>
                      <c:pt idx="86">
                        <c:v>0.54866434574851097</c:v>
                      </c:pt>
                      <c:pt idx="87">
                        <c:v>0.64665976017903715</c:v>
                      </c:pt>
                      <c:pt idx="88">
                        <c:v>0.74939258472205061</c:v>
                      </c:pt>
                      <c:pt idx="89">
                        <c:v>0.85686281937762232</c:v>
                      </c:pt>
                      <c:pt idx="90">
                        <c:v>0.96907046414569553</c:v>
                      </c:pt>
                      <c:pt idx="91">
                        <c:v>1.0860155190262988</c:v>
                      </c:pt>
                      <c:pt idx="92">
                        <c:v>1.2076979840194317</c:v>
                      </c:pt>
                      <c:pt idx="93">
                        <c:v>1.3341178591250804</c:v>
                      </c:pt>
                      <c:pt idx="94">
                        <c:v>1.4652751443432448</c:v>
                      </c:pt>
                      <c:pt idx="95">
                        <c:v>1.6011698396739502</c:v>
                      </c:pt>
                      <c:pt idx="96">
                        <c:v>1.74180194511716</c:v>
                      </c:pt>
                      <c:pt idx="97">
                        <c:v>1.8871714606729137</c:v>
                      </c:pt>
                      <c:pt idx="98">
                        <c:v>2.037278386341169</c:v>
                      </c:pt>
                      <c:pt idx="99">
                        <c:v>2.1921227221219541</c:v>
                      </c:pt>
                      <c:pt idx="100">
                        <c:v>2.351704468015269</c:v>
                      </c:pt>
                      <c:pt idx="101">
                        <c:v>2.5160236240210998</c:v>
                      </c:pt>
                      <c:pt idx="102">
                        <c:v>2.6850801901394603</c:v>
                      </c:pt>
                      <c:pt idx="103">
                        <c:v>2.8588741663703368</c:v>
                      </c:pt>
                      <c:pt idx="104">
                        <c:v>3.0374055527137287</c:v>
                      </c:pt>
                      <c:pt idx="105">
                        <c:v>3.2206743491696646</c:v>
                      </c:pt>
                      <c:pt idx="106">
                        <c:v>3.4086805557381021</c:v>
                      </c:pt>
                      <c:pt idx="107">
                        <c:v>3.6014241724190836</c:v>
                      </c:pt>
                      <c:pt idx="108">
                        <c:v>3.7989051992125669</c:v>
                      </c:pt>
                      <c:pt idx="109">
                        <c:v>4.001123636118594</c:v>
                      </c:pt>
                      <c:pt idx="110">
                        <c:v>4.2080794831371229</c:v>
                      </c:pt>
                      <c:pt idx="111">
                        <c:v>4.419772740268197</c:v>
                      </c:pt>
                      <c:pt idx="112">
                        <c:v>4.6362034075117551</c:v>
                      </c:pt>
                      <c:pt idx="113">
                        <c:v>4.8573714848679019</c:v>
                      </c:pt>
                      <c:pt idx="114">
                        <c:v>5.0832769723365079</c:v>
                      </c:pt>
                      <c:pt idx="115">
                        <c:v>5.3139198699176573</c:v>
                      </c:pt>
                      <c:pt idx="116">
                        <c:v>5.5493001776113511</c:v>
                      </c:pt>
                      <c:pt idx="117">
                        <c:v>5.7894178954175315</c:v>
                      </c:pt>
                      <c:pt idx="118">
                        <c:v>6.0342730233362571</c:v>
                      </c:pt>
                      <c:pt idx="119">
                        <c:v>6.2838655613675263</c:v>
                      </c:pt>
                      <c:pt idx="120">
                        <c:v>6.538195509511282</c:v>
                      </c:pt>
                      <c:pt idx="121">
                        <c:v>6.7972628677675546</c:v>
                      </c:pt>
                      <c:pt idx="122">
                        <c:v>7.0610676361363707</c:v>
                      </c:pt>
                      <c:pt idx="123">
                        <c:v>7.3296098146177311</c:v>
                      </c:pt>
                      <c:pt idx="124">
                        <c:v>7.6028894032115781</c:v>
                      </c:pt>
                      <c:pt idx="125">
                        <c:v>7.8809064019179695</c:v>
                      </c:pt>
                      <c:pt idx="126">
                        <c:v>8.1636608107368769</c:v>
                      </c:pt>
                      <c:pt idx="127">
                        <c:v>8.4511526296682717</c:v>
                      </c:pt>
                      <c:pt idx="128">
                        <c:v>8.7433818587122669</c:v>
                      </c:pt>
                      <c:pt idx="129">
                        <c:v>9.0403484978686937</c:v>
                      </c:pt>
                      <c:pt idx="130">
                        <c:v>9.3420525471377207</c:v>
                      </c:pt>
                      <c:pt idx="131">
                        <c:v>9.6484940065192628</c:v>
                      </c:pt>
                      <c:pt idx="132">
                        <c:v>9.9596728760132631</c:v>
                      </c:pt>
                      <c:pt idx="133">
                        <c:v>10.275589155619837</c:v>
                      </c:pt>
                      <c:pt idx="134">
                        <c:v>10.596242845338928</c:v>
                      </c:pt>
                      <c:pt idx="135">
                        <c:v>10.921633945170589</c:v>
                      </c:pt>
                      <c:pt idx="136">
                        <c:v>11.251762455114653</c:v>
                      </c:pt>
                      <c:pt idx="137">
                        <c:v>11.586628375171291</c:v>
                      </c:pt>
                      <c:pt idx="138">
                        <c:v>11.926231705340555</c:v>
                      </c:pt>
                      <c:pt idx="139">
                        <c:v>12.270572445622223</c:v>
                      </c:pt>
                      <c:pt idx="140">
                        <c:v>12.619650596016408</c:v>
                      </c:pt>
                      <c:pt idx="141">
                        <c:v>12.973466156523219</c:v>
                      </c:pt>
                      <c:pt idx="142">
                        <c:v>13.332019127142491</c:v>
                      </c:pt>
                      <c:pt idx="143">
                        <c:v>13.695309507874263</c:v>
                      </c:pt>
                      <c:pt idx="144">
                        <c:v>14.063337298718569</c:v>
                      </c:pt>
                      <c:pt idx="145">
                        <c:v>14.436102499675448</c:v>
                      </c:pt>
                      <c:pt idx="146">
                        <c:v>14.813605110744785</c:v>
                      </c:pt>
                      <c:pt idx="147">
                        <c:v>15.195845131926637</c:v>
                      </c:pt>
                      <c:pt idx="148">
                        <c:v>15.58282256322112</c:v>
                      </c:pt>
                      <c:pt idx="149">
                        <c:v>15.974537404627947</c:v>
                      </c:pt>
                      <c:pt idx="150">
                        <c:v>16.370989656147461</c:v>
                      </c:pt>
                      <c:pt idx="151">
                        <c:v>16.772179317779376</c:v>
                      </c:pt>
                      <c:pt idx="152">
                        <c:v>17.178106389523922</c:v>
                      </c:pt>
                      <c:pt idx="153">
                        <c:v>17.588770871380984</c:v>
                      </c:pt>
                      <c:pt idx="154">
                        <c:v>18.004172763350446</c:v>
                      </c:pt>
                      <c:pt idx="155">
                        <c:v>18.424312065432538</c:v>
                      </c:pt>
                      <c:pt idx="156">
                        <c:v>18.849188777627145</c:v>
                      </c:pt>
                      <c:pt idx="157">
                        <c:v>19.27880289993427</c:v>
                      </c:pt>
                      <c:pt idx="158">
                        <c:v>19.713154432353907</c:v>
                      </c:pt>
                      <c:pt idx="159">
                        <c:v>20.152243374886062</c:v>
                      </c:pt>
                      <c:pt idx="160">
                        <c:v>20.596069727530733</c:v>
                      </c:pt>
                      <c:pt idx="161">
                        <c:v>21.044633490288035</c:v>
                      </c:pt>
                      <c:pt idx="162">
                        <c:v>21.497934663157508</c:v>
                      </c:pt>
                      <c:pt idx="163">
                        <c:v>21.955973246139841</c:v>
                      </c:pt>
                      <c:pt idx="164">
                        <c:v>22.418749239234799</c:v>
                      </c:pt>
                      <c:pt idx="165">
                        <c:v>22.886262642441938</c:v>
                      </c:pt>
                      <c:pt idx="166">
                        <c:v>23.358513455761816</c:v>
                      </c:pt>
                      <c:pt idx="167">
                        <c:v>23.835501679194095</c:v>
                      </c:pt>
                      <c:pt idx="168">
                        <c:v>24.317227312739121</c:v>
                      </c:pt>
                      <c:pt idx="169">
                        <c:v>24.80369035639632</c:v>
                      </c:pt>
                      <c:pt idx="170">
                        <c:v>25.294890810166262</c:v>
                      </c:pt>
                      <c:pt idx="171">
                        <c:v>25.790828674048718</c:v>
                      </c:pt>
                      <c:pt idx="172">
                        <c:v>26.291503948043804</c:v>
                      </c:pt>
                      <c:pt idx="173">
                        <c:v>26.796916632150953</c:v>
                      </c:pt>
                      <c:pt idx="174">
                        <c:v>27.307066726371296</c:v>
                      </c:pt>
                      <c:pt idx="175">
                        <c:v>27.821954230703589</c:v>
                      </c:pt>
                      <c:pt idx="176">
                        <c:v>28.341579145148966</c:v>
                      </c:pt>
                      <c:pt idx="177">
                        <c:v>28.865941469705838</c:v>
                      </c:pt>
                      <c:pt idx="178">
                        <c:v>29.395041204376696</c:v>
                      </c:pt>
                      <c:pt idx="179">
                        <c:v>29.928878349158829</c:v>
                      </c:pt>
                      <c:pt idx="180">
                        <c:v>30.467452904054266</c:v>
                      </c:pt>
                      <c:pt idx="181">
                        <c:v>31.01076486906188</c:v>
                      </c:pt>
                      <c:pt idx="182">
                        <c:v>31.558814244181672</c:v>
                      </c:pt>
                      <c:pt idx="183">
                        <c:v>32.111601029414999</c:v>
                      </c:pt>
                      <c:pt idx="184">
                        <c:v>32.669125224759817</c:v>
                      </c:pt>
                      <c:pt idx="185">
                        <c:v>33.231386830217723</c:v>
                      </c:pt>
                      <c:pt idx="186">
                        <c:v>33.798385845787806</c:v>
                      </c:pt>
                      <c:pt idx="187">
                        <c:v>34.370122271470962</c:v>
                      </c:pt>
                      <c:pt idx="188">
                        <c:v>34.946596107266075</c:v>
                      </c:pt>
                      <c:pt idx="189">
                        <c:v>35.527807353173593</c:v>
                      </c:pt>
                      <c:pt idx="190">
                        <c:v>36.113756009194411</c:v>
                      </c:pt>
                      <c:pt idx="191">
                        <c:v>36.704442075327187</c:v>
                      </c:pt>
                      <c:pt idx="192">
                        <c:v>37.29986555157236</c:v>
                      </c:pt>
                      <c:pt idx="193">
                        <c:v>37.90002643793084</c:v>
                      </c:pt>
                      <c:pt idx="194">
                        <c:v>38.504924734400824</c:v>
                      </c:pt>
                      <c:pt idx="195">
                        <c:v>39.11456044098388</c:v>
                      </c:pt>
                      <c:pt idx="196">
                        <c:v>39.728933557679575</c:v>
                      </c:pt>
                      <c:pt idx="197">
                        <c:v>40.348044084487441</c:v>
                      </c:pt>
                      <c:pt idx="198">
                        <c:v>40.971892021407704</c:v>
                      </c:pt>
                      <c:pt idx="199">
                        <c:v>41.60047736844151</c:v>
                      </c:pt>
                      <c:pt idx="200">
                        <c:v>42.233800125586356</c:v>
                      </c:pt>
                      <c:pt idx="201">
                        <c:v>42.871860292844964</c:v>
                      </c:pt>
                      <c:pt idx="202">
                        <c:v>43.514657870215302</c:v>
                      </c:pt>
                      <c:pt idx="203">
                        <c:v>44.162192857698713</c:v>
                      </c:pt>
                      <c:pt idx="204">
                        <c:v>44.814465255294301</c:v>
                      </c:pt>
                      <c:pt idx="205">
                        <c:v>45.471475063002522</c:v>
                      </c:pt>
                      <c:pt idx="206">
                        <c:v>46.133222280823368</c:v>
                      </c:pt>
                      <c:pt idx="207">
                        <c:v>46.799706908755937</c:v>
                      </c:pt>
                      <c:pt idx="208">
                        <c:v>47.47092894680295</c:v>
                      </c:pt>
                      <c:pt idx="209">
                        <c:v>48.146888394960328</c:v>
                      </c:pt>
                      <c:pt idx="210">
                        <c:v>48.827585253231234</c:v>
                      </c:pt>
                      <c:pt idx="211">
                        <c:v>49.513019521614325</c:v>
                      </c:pt>
                      <c:pt idx="212">
                        <c:v>50.203191200111398</c:v>
                      </c:pt>
                      <c:pt idx="213">
                        <c:v>50.898100288718837</c:v>
                      </c:pt>
                      <c:pt idx="214">
                        <c:v>51.597746787439355</c:v>
                      </c:pt>
                      <c:pt idx="215">
                        <c:v>52.302130696273863</c:v>
                      </c:pt>
                      <c:pt idx="216">
                        <c:v>53.011252015219192</c:v>
                      </c:pt>
                      <c:pt idx="217">
                        <c:v>19.807287470098938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1-4753-4D8F-B3BE-7AE631EE1F54}"/>
                  </c:ext>
                </c:extLst>
              </c15:ser>
            </c15:filteredScatterSeries>
          </c:ext>
        </c:extLst>
      </c:scatterChart>
      <c:valAx>
        <c:axId val="392871864"/>
        <c:scaling>
          <c:orientation val="minMax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2866616"/>
        <c:crosses val="autoZero"/>
        <c:crossBetween val="midCat"/>
        <c:majorUnit val="5"/>
      </c:valAx>
      <c:valAx>
        <c:axId val="392866616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92871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3241103782624101E-2"/>
          <c:y val="0.17394767570250352"/>
          <c:w val="0.72725154906947465"/>
          <c:h val="0.66718206116933865"/>
        </c:manualLayout>
      </c:layout>
      <c:scatterChart>
        <c:scatterStyle val="lineMarker"/>
        <c:varyColors val="0"/>
        <c:ser>
          <c:idx val="0"/>
          <c:order val="0"/>
          <c:tx>
            <c:strRef>
              <c:f>Foglio2!$D$5</c:f>
              <c:strCache>
                <c:ptCount val="1"/>
                <c:pt idx="0">
                  <c:v>y1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Foglio2!$C$6:$C$21</c:f>
              <c:numCache>
                <c:formatCode>General</c:formatCode>
                <c:ptCount val="1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numCache>
            </c:numRef>
          </c:xVal>
          <c:yVal>
            <c:numRef>
              <c:f>Foglio2!$D$6:$D$21</c:f>
              <c:numCache>
                <c:formatCode>General</c:formatCode>
                <c:ptCount val="16"/>
                <c:pt idx="0">
                  <c:v>-30</c:v>
                </c:pt>
                <c:pt idx="1">
                  <c:v>-27</c:v>
                </c:pt>
                <c:pt idx="2">
                  <c:v>-24</c:v>
                </c:pt>
                <c:pt idx="3">
                  <c:v>-21</c:v>
                </c:pt>
                <c:pt idx="4">
                  <c:v>-18</c:v>
                </c:pt>
                <c:pt idx="5">
                  <c:v>-15</c:v>
                </c:pt>
                <c:pt idx="6">
                  <c:v>-12</c:v>
                </c:pt>
                <c:pt idx="7">
                  <c:v>-9</c:v>
                </c:pt>
                <c:pt idx="8">
                  <c:v>-6</c:v>
                </c:pt>
                <c:pt idx="9">
                  <c:v>-3</c:v>
                </c:pt>
                <c:pt idx="10">
                  <c:v>0</c:v>
                </c:pt>
                <c:pt idx="11">
                  <c:v>3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CF-4D1E-A937-1538607697B9}"/>
            </c:ext>
          </c:extLst>
        </c:ser>
        <c:ser>
          <c:idx val="1"/>
          <c:order val="1"/>
          <c:tx>
            <c:strRef>
              <c:f>Foglio2!$E$5</c:f>
              <c:strCache>
                <c:ptCount val="1"/>
                <c:pt idx="0">
                  <c:v>y2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Foglio2!$C$6:$C$21</c:f>
              <c:numCache>
                <c:formatCode>General</c:formatCode>
                <c:ptCount val="16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</c:numCache>
            </c:numRef>
          </c:xVal>
          <c:yVal>
            <c:numRef>
              <c:f>Foglio2!$E$6:$E$21</c:f>
              <c:numCache>
                <c:formatCode>General</c:formatCode>
                <c:ptCount val="16"/>
                <c:pt idx="0">
                  <c:v>3.333333333333333</c:v>
                </c:pt>
                <c:pt idx="1">
                  <c:v>3</c:v>
                </c:pt>
                <c:pt idx="2">
                  <c:v>2.6666666666666665</c:v>
                </c:pt>
                <c:pt idx="3">
                  <c:v>2.333333333333333</c:v>
                </c:pt>
                <c:pt idx="4">
                  <c:v>2</c:v>
                </c:pt>
                <c:pt idx="5">
                  <c:v>1.6666666666666665</c:v>
                </c:pt>
                <c:pt idx="6">
                  <c:v>1.3333333333333333</c:v>
                </c:pt>
                <c:pt idx="7">
                  <c:v>1</c:v>
                </c:pt>
                <c:pt idx="8">
                  <c:v>0.66666666666666663</c:v>
                </c:pt>
                <c:pt idx="9">
                  <c:v>0.33333333333333331</c:v>
                </c:pt>
                <c:pt idx="10">
                  <c:v>0</c:v>
                </c:pt>
                <c:pt idx="11">
                  <c:v>-0.33333333333333331</c:v>
                </c:pt>
                <c:pt idx="12">
                  <c:v>-0.66666666666666663</c:v>
                </c:pt>
                <c:pt idx="13">
                  <c:v>-1</c:v>
                </c:pt>
                <c:pt idx="14">
                  <c:v>-1.3333333333333333</c:v>
                </c:pt>
                <c:pt idx="15">
                  <c:v>-1.6666666666666665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CF-4D1E-A937-153860769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691632"/>
        <c:axId val="465690648"/>
      </c:scatterChart>
      <c:valAx>
        <c:axId val="465691632"/>
        <c:scaling>
          <c:orientation val="minMax"/>
          <c:max val="10"/>
          <c:min val="-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5690648"/>
        <c:crosses val="autoZero"/>
        <c:crossBetween val="midCat"/>
      </c:valAx>
      <c:valAx>
        <c:axId val="465690648"/>
        <c:scaling>
          <c:orientation val="minMax"/>
          <c:max val="10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569163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>
                <a:solidFill>
                  <a:schemeClr val="accent6">
                    <a:lumMod val="50000"/>
                  </a:schemeClr>
                </a:solidFill>
              </a:rPr>
              <a:t>Avviamento con Reostato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901170940660875"/>
          <c:y val="0.13137488789866039"/>
          <c:w val="0.81507829721152492"/>
          <c:h val="0.62928460033035027"/>
        </c:manualLayout>
      </c:layout>
      <c:scatterChart>
        <c:scatterStyle val="smoothMarker"/>
        <c:varyColors val="0"/>
        <c:ser>
          <c:idx val="0"/>
          <c:order val="0"/>
          <c:tx>
            <c:v>G</c:v>
          </c:tx>
          <c:spPr>
            <a:ln w="12700">
              <a:solidFill>
                <a:srgbClr val="1B6B17"/>
              </a:solidFill>
            </a:ln>
          </c:spPr>
          <c:marker>
            <c:symbol val="none"/>
          </c:marker>
          <c:xVal>
            <c:numRef>
              <c:f>avvioAvvolto!$F$7:$F$107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avvioAvvolto!$G$7:$G$107</c:f>
              <c:numCache>
                <c:formatCode>General</c:formatCode>
                <c:ptCount val="101"/>
                <c:pt idx="0">
                  <c:v>148.46688462777252</c:v>
                </c:pt>
                <c:pt idx="1">
                  <c:v>149.65056435625834</c:v>
                </c:pt>
                <c:pt idx="2">
                  <c:v>150.85292511584305</c:v>
                </c:pt>
                <c:pt idx="3">
                  <c:v>152.07440167574839</c:v>
                </c:pt>
                <c:pt idx="4">
                  <c:v>153.31544192154448</c:v>
                </c:pt>
                <c:pt idx="5">
                  <c:v>154.57650732632194</c:v>
                </c:pt>
                <c:pt idx="6">
                  <c:v>155.85807344038324</c:v>
                </c:pt>
                <c:pt idx="7">
                  <c:v>157.160630400136</c:v>
                </c:pt>
                <c:pt idx="8">
                  <c:v>158.48468345688048</c:v>
                </c:pt>
                <c:pt idx="9">
                  <c:v>159.83075352618891</c:v>
                </c:pt>
                <c:pt idx="10">
                  <c:v>161.19937775857795</c:v>
                </c:pt>
                <c:pt idx="11">
                  <c:v>162.59111013217324</c:v>
                </c:pt>
                <c:pt idx="12">
                  <c:v>164.00652206805751</c:v>
                </c:pt>
                <c:pt idx="13">
                  <c:v>165.44620306898088</c:v>
                </c:pt>
                <c:pt idx="14">
                  <c:v>166.91076138208854</c:v>
                </c:pt>
                <c:pt idx="15">
                  <c:v>168.40082468629316</c:v>
                </c:pt>
                <c:pt idx="16">
                  <c:v>169.91704080487466</c:v>
                </c:pt>
                <c:pt idx="17">
                  <c:v>171.46007844383692</c:v>
                </c:pt>
                <c:pt idx="18">
                  <c:v>173.03062795647975</c:v>
                </c:pt>
                <c:pt idx="19">
                  <c:v>174.62940213455818</c:v>
                </c:pt>
                <c:pt idx="20">
                  <c:v>176.25713702628772</c:v>
                </c:pt>
                <c:pt idx="21">
                  <c:v>177.91459278132439</c:v>
                </c:pt>
                <c:pt idx="22">
                  <c:v>179.60255452267867</c:v>
                </c:pt>
                <c:pt idx="23">
                  <c:v>181.32183324532767</c:v>
                </c:pt>
                <c:pt idx="24">
                  <c:v>183.07326674104769</c:v>
                </c:pt>
                <c:pt idx="25">
                  <c:v>184.85772054870262</c:v>
                </c:pt>
                <c:pt idx="26">
                  <c:v>186.67608892887887</c:v>
                </c:pt>
                <c:pt idx="27">
                  <c:v>188.52929586134908</c:v>
                </c:pt>
                <c:pt idx="28">
                  <c:v>190.41829606335963</c:v>
                </c:pt>
                <c:pt idx="29">
                  <c:v>192.34407602615863</c:v>
                </c:pt>
                <c:pt idx="30">
                  <c:v>194.30765506649789</c:v>
                </c:pt>
                <c:pt idx="31">
                  <c:v>196.31008638903373</c:v>
                </c:pt>
                <c:pt idx="32">
                  <c:v>198.35245815459459</c:v>
                </c:pt>
                <c:pt idx="33">
                  <c:v>200.43589454815589</c:v>
                </c:pt>
                <c:pt idx="34">
                  <c:v>202.56155683903</c:v>
                </c:pt>
                <c:pt idx="35">
                  <c:v>204.73064442420977</c:v>
                </c:pt>
                <c:pt idx="36">
                  <c:v>206.94439584394891</c:v>
                </c:pt>
                <c:pt idx="37">
                  <c:v>209.20408975647899</c:v>
                </c:pt>
                <c:pt idx="38">
                  <c:v>211.51104585618415</c:v>
                </c:pt>
                <c:pt idx="39">
                  <c:v>213.86662571651055</c:v>
                </c:pt>
                <c:pt idx="40">
                  <c:v>216.27223353529649</c:v>
                </c:pt>
                <c:pt idx="41">
                  <c:v>218.72931675596396</c:v>
                </c:pt>
                <c:pt idx="42">
                  <c:v>221.23936653299617</c:v>
                </c:pt>
                <c:pt idx="43">
                  <c:v>223.80391800418565</c:v>
                </c:pt>
                <c:pt idx="44">
                  <c:v>226.42455032511057</c:v>
                </c:pt>
                <c:pt idx="45">
                  <c:v>229.10288641295588</c:v>
                </c:pt>
                <c:pt idx="46">
                  <c:v>231.84059233690348</c:v>
                </c:pt>
                <c:pt idx="47">
                  <c:v>234.63937628055464</c:v>
                </c:pt>
                <c:pt idx="48">
                  <c:v>237.50098698785186</c:v>
                </c:pt>
                <c:pt idx="49">
                  <c:v>240.42721158728278</c:v>
                </c:pt>
                <c:pt idx="50">
                  <c:v>243.41987266923891</c:v>
                </c:pt>
                <c:pt idx="51">
                  <c:v>246.48082446758124</c:v>
                </c:pt>
                <c:pt idx="52">
                  <c:v>249.61194796794385</c:v>
                </c:pt>
                <c:pt idx="53">
                  <c:v>252.81514473106193</c:v>
                </c:pt>
                <c:pt idx="54">
                  <c:v>256.09232917823505</c:v>
                </c:pt>
                <c:pt idx="55">
                  <c:v>259.44541903641334</c:v>
                </c:pt>
                <c:pt idx="56">
                  <c:v>262.87632358044834</c:v>
                </c:pt>
                <c:pt idx="57">
                  <c:v>266.38692923748772</c:v>
                </c:pt>
                <c:pt idx="58">
                  <c:v>269.97908203041038</c:v>
                </c:pt>
                <c:pt idx="59">
                  <c:v>273.65456623003507</c:v>
                </c:pt>
                <c:pt idx="60">
                  <c:v>277.41507845506885</c:v>
                </c:pt>
                <c:pt idx="61">
                  <c:v>281.26219629876931</c:v>
                </c:pt>
                <c:pt idx="62">
                  <c:v>285.19734036494003</c:v>
                </c:pt>
                <c:pt idx="63">
                  <c:v>289.22172835415535</c:v>
                </c:pt>
                <c:pt idx="64">
                  <c:v>293.33631954255463</c:v>
                </c:pt>
                <c:pt idx="65">
                  <c:v>297.54174762553549</c:v>
                </c:pt>
                <c:pt idx="66">
                  <c:v>301.83823943845084</c:v>
                </c:pt>
                <c:pt idx="67">
                  <c:v>306.22551649182594</c:v>
                </c:pt>
                <c:pt idx="68">
                  <c:v>310.70267553839705</c:v>
                </c:pt>
                <c:pt idx="69">
                  <c:v>315.26804348278387</c:v>
                </c:pt>
                <c:pt idx="70">
                  <c:v>319.9190007986827</c:v>
                </c:pt>
                <c:pt idx="71">
                  <c:v>324.65176616324885</c:v>
                </c:pt>
                <c:pt idx="72">
                  <c:v>329.46113316144482</c:v>
                </c:pt>
                <c:pt idx="73">
                  <c:v>334.34014753173045</c:v>
                </c:pt>
                <c:pt idx="74">
                  <c:v>339.27971035413054</c:v>
                </c:pt>
                <c:pt idx="75">
                  <c:v>344.26808860098242</c:v>
                </c:pt>
                <c:pt idx="76">
                  <c:v>349.29030927904199</c:v>
                </c:pt>
                <c:pt idx="77">
                  <c:v>354.32740657863269</c:v>
                </c:pt>
                <c:pt idx="78">
                  <c:v>359.35548244581571</c:v>
                </c:pt>
                <c:pt idx="79">
                  <c:v>364.34452902252224</c:v>
                </c:pt>
                <c:pt idx="80">
                  <c:v>369.25694535863204</c:v>
                </c:pt>
                <c:pt idx="81">
                  <c:v>374.04565913718596</c:v>
                </c:pt>
                <c:pt idx="82">
                  <c:v>378.65173465572155</c:v>
                </c:pt>
                <c:pt idx="83">
                  <c:v>383.00130778371624</c:v>
                </c:pt>
                <c:pt idx="84">
                  <c:v>387.00163242287505</c:v>
                </c:pt>
                <c:pt idx="85">
                  <c:v>390.53594428918638</c:v>
                </c:pt>
                <c:pt idx="86">
                  <c:v>393.45673640466612</c:v>
                </c:pt>
                <c:pt idx="87">
                  <c:v>395.57688110474214</c:v>
                </c:pt>
                <c:pt idx="88">
                  <c:v>396.65780198882925</c:v>
                </c:pt>
                <c:pt idx="89">
                  <c:v>396.39355927429341</c:v>
                </c:pt>
                <c:pt idx="90">
                  <c:v>394.38920526811711</c:v>
                </c:pt>
                <c:pt idx="91">
                  <c:v>390.13099948111005</c:v>
                </c:pt>
                <c:pt idx="92">
                  <c:v>382.9448916028017</c:v>
                </c:pt>
                <c:pt idx="93">
                  <c:v>371.9378277121499</c:v>
                </c:pt>
                <c:pt idx="94">
                  <c:v>355.91346962437592</c:v>
                </c:pt>
                <c:pt idx="95">
                  <c:v>333.24906429722279</c:v>
                </c:pt>
                <c:pt idx="96">
                  <c:v>301.71206069478222</c:v>
                </c:pt>
                <c:pt idx="97">
                  <c:v>258.18104153049052</c:v>
                </c:pt>
                <c:pt idx="98">
                  <c:v>198.21060367192965</c:v>
                </c:pt>
                <c:pt idx="99">
                  <c:v>115.33395841833701</c:v>
                </c:pt>
                <c:pt idx="100">
                  <c:v>-9.0696079237080174E-2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48-4129-B5C5-D36350F611A1}"/>
            </c:ext>
          </c:extLst>
        </c:ser>
        <c:ser>
          <c:idx val="1"/>
          <c:order val="1"/>
          <c:tx>
            <c:v>H</c:v>
          </c:tx>
          <c:spPr>
            <a:ln w="12700"/>
          </c:spPr>
          <c:marker>
            <c:symbol val="none"/>
          </c:marker>
          <c:xVal>
            <c:numRef>
              <c:f>avvioAvvolto!$F$7:$F$107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avvioAvvolto!$H$7:$H$107</c:f>
              <c:numCache>
                <c:formatCode>General</c:formatCode>
                <c:ptCount val="101"/>
                <c:pt idx="0">
                  <c:v>220.39600454124093</c:v>
                </c:pt>
                <c:pt idx="1">
                  <c:v>221.87462540767683</c:v>
                </c:pt>
                <c:pt idx="2">
                  <c:v>223.37192395299272</c:v>
                </c:pt>
                <c:pt idx="3">
                  <c:v>224.88821399750196</c:v>
                </c:pt>
                <c:pt idx="4">
                  <c:v>226.42381444054951</c:v>
                </c:pt>
                <c:pt idx="5">
                  <c:v>227.97904922948513</c:v>
                </c:pt>
                <c:pt idx="6">
                  <c:v>229.55424731363195</c:v>
                </c:pt>
                <c:pt idx="7">
                  <c:v>231.1497425814832</c:v>
                </c:pt>
                <c:pt idx="8">
                  <c:v>232.76587377917699</c:v>
                </c:pt>
                <c:pt idx="9">
                  <c:v>234.40298440809119</c:v>
                </c:pt>
                <c:pt idx="10">
                  <c:v>236.06142259916996</c:v>
                </c:pt>
                <c:pt idx="11">
                  <c:v>237.74154096134453</c:v>
                </c:pt>
                <c:pt idx="12">
                  <c:v>239.44369640112393</c:v>
                </c:pt>
                <c:pt idx="13">
                  <c:v>241.16824991012473</c:v>
                </c:pt>
                <c:pt idx="14">
                  <c:v>242.91556631695656</c:v>
                </c:pt>
                <c:pt idx="15">
                  <c:v>244.68601399950077</c:v>
                </c:pt>
                <c:pt idx="16">
                  <c:v>246.47996455318588</c:v>
                </c:pt>
                <c:pt idx="17">
                  <c:v>248.29779241038955</c:v>
                </c:pt>
                <c:pt idx="18">
                  <c:v>250.13987440556534</c:v>
                </c:pt>
                <c:pt idx="19">
                  <c:v>252.0065892801006</c:v>
                </c:pt>
                <c:pt idx="20">
                  <c:v>253.89831712025105</c:v>
                </c:pt>
                <c:pt idx="21">
                  <c:v>255.81543872076321</c:v>
                </c:pt>
                <c:pt idx="22">
                  <c:v>257.75833486597173</c:v>
                </c:pt>
                <c:pt idx="23">
                  <c:v>259.72738551924039</c:v>
                </c:pt>
                <c:pt idx="24">
                  <c:v>261.72296891058534</c:v>
                </c:pt>
                <c:pt idx="25">
                  <c:v>263.74546051117125</c:v>
                </c:pt>
                <c:pt idx="26">
                  <c:v>265.79523188207526</c:v>
                </c:pt>
                <c:pt idx="27">
                  <c:v>267.87264938327246</c:v>
                </c:pt>
                <c:pt idx="28">
                  <c:v>269.97807272716705</c:v>
                </c:pt>
                <c:pt idx="29">
                  <c:v>272.11185335916952</c:v>
                </c:pt>
                <c:pt idx="30">
                  <c:v>274.27433264576723</c:v>
                </c:pt>
                <c:pt idx="31">
                  <c:v>276.46583984822109</c:v>
                </c:pt>
                <c:pt idx="32">
                  <c:v>278.68668985741817</c:v>
                </c:pt>
                <c:pt idx="33">
                  <c:v>280.93718066246674</c:v>
                </c:pt>
                <c:pt idx="34">
                  <c:v>283.21759052230016</c:v>
                </c:pt>
                <c:pt idx="35">
                  <c:v>285.52817480580188</c:v>
                </c:pt>
                <c:pt idx="36">
                  <c:v>287.86916246170955</c:v>
                </c:pt>
                <c:pt idx="37">
                  <c:v>290.24075207474016</c:v>
                </c:pt>
                <c:pt idx="38">
                  <c:v>292.64310745890981</c:v>
                </c:pt>
                <c:pt idx="39">
                  <c:v>295.07635273280783</c:v>
                </c:pt>
                <c:pt idx="40">
                  <c:v>297.54056681451965</c:v>
                </c:pt>
                <c:pt idx="41">
                  <c:v>300.03577726584012</c:v>
                </c:pt>
                <c:pt idx="42">
                  <c:v>302.56195340623827</c:v>
                </c:pt>
                <c:pt idx="43">
                  <c:v>305.1189986065437</c:v>
                </c:pt>
                <c:pt idx="44">
                  <c:v>307.70674166032416</c:v>
                </c:pt>
                <c:pt idx="45">
                  <c:v>310.32492711718629</c:v>
                </c:pt>
                <c:pt idx="46">
                  <c:v>312.97320444645203</c:v>
                </c:pt>
                <c:pt idx="47">
                  <c:v>315.65111588155258</c:v>
                </c:pt>
                <c:pt idx="48">
                  <c:v>318.35808277462041</c:v>
                </c:pt>
                <c:pt idx="49">
                  <c:v>321.09339026672188</c:v>
                </c:pt>
                <c:pt idx="50">
                  <c:v>323.85617005140955</c:v>
                </c:pt>
                <c:pt idx="51">
                  <c:v>326.64538097716081</c:v>
                </c:pt>
                <c:pt idx="52">
                  <c:v>329.45978719704891</c:v>
                </c:pt>
                <c:pt idx="53">
                  <c:v>332.29793353078873</c:v>
                </c:pt>
                <c:pt idx="54">
                  <c:v>335.15811765403532</c:v>
                </c:pt>
                <c:pt idx="55">
                  <c:v>338.03835867123507</c:v>
                </c:pt>
                <c:pt idx="56">
                  <c:v>340.93636155991248</c:v>
                </c:pt>
                <c:pt idx="57">
                  <c:v>343.84947689420875</c:v>
                </c:pt>
                <c:pt idx="58">
                  <c:v>346.77465516157719</c:v>
                </c:pt>
                <c:pt idx="59">
                  <c:v>349.70839487615495</c:v>
                </c:pt>
                <c:pt idx="60">
                  <c:v>352.64668356226758</c:v>
                </c:pt>
                <c:pt idx="61">
                  <c:v>355.58493052792136</c:v>
                </c:pt>
                <c:pt idx="62">
                  <c:v>358.51789016629243</c:v>
                </c:pt>
                <c:pt idx="63">
                  <c:v>361.43957430737242</c:v>
                </c:pt>
                <c:pt idx="64">
                  <c:v>364.34315188506542</c:v>
                </c:pt>
                <c:pt idx="65">
                  <c:v>367.22083387850654</c:v>
                </c:pt>
                <c:pt idx="66">
                  <c:v>370.06374111956296</c:v>
                </c:pt>
                <c:pt idx="67">
                  <c:v>372.8617521182332</c:v>
                </c:pt>
                <c:pt idx="68">
                  <c:v>375.60332752767971</c:v>
                </c:pt>
                <c:pt idx="69">
                  <c:v>378.27530723060852</c:v>
                </c:pt>
                <c:pt idx="70">
                  <c:v>380.86267525326969</c:v>
                </c:pt>
                <c:pt idx="71">
                  <c:v>383.34828677064701</c:v>
                </c:pt>
                <c:pt idx="72">
                  <c:v>385.71255031631341</c:v>
                </c:pt>
                <c:pt idx="73">
                  <c:v>387.93305690215692</c:v>
                </c:pt>
                <c:pt idx="74">
                  <c:v>389.98414602218389</c:v>
                </c:pt>
                <c:pt idx="75">
                  <c:v>391.83639637845329</c:v>
                </c:pt>
                <c:pt idx="76">
                  <c:v>393.45602652007057</c:v>
                </c:pt>
                <c:pt idx="77">
                  <c:v>394.80418729168571</c:v>
                </c:pt>
                <c:pt idx="78">
                  <c:v>395.83612386914228</c:v>
                </c:pt>
                <c:pt idx="79">
                  <c:v>396.50017998627271</c:v>
                </c:pt>
                <c:pt idx="80">
                  <c:v>396.73661042592818</c:v>
                </c:pt>
                <c:pt idx="81">
                  <c:v>396.47615956140356</c:v>
                </c:pt>
                <c:pt idx="82">
                  <c:v>395.63835316211492</c:v>
                </c:pt>
                <c:pt idx="83">
                  <c:v>394.12943711250267</c:v>
                </c:pt>
                <c:pt idx="84">
                  <c:v>391.83987918421764</c:v>
                </c:pt>
                <c:pt idx="85">
                  <c:v>388.64132725941573</c:v>
                </c:pt>
                <c:pt idx="86">
                  <c:v>384.38288766693188</c:v>
                </c:pt>
                <c:pt idx="87">
                  <c:v>378.88654813988086</c:v>
                </c:pt>
                <c:pt idx="88">
                  <c:v>371.94151796879038</c:v>
                </c:pt>
                <c:pt idx="89">
                  <c:v>363.29718849665915</c:v>
                </c:pt>
                <c:pt idx="90">
                  <c:v>352.654323518453</c:v>
                </c:pt>
                <c:pt idx="91">
                  <c:v>339.65396189103512</c:v>
                </c:pt>
                <c:pt idx="92">
                  <c:v>323.8633399925202</c:v>
                </c:pt>
                <c:pt idx="93">
                  <c:v>304.75789953487453</c:v>
                </c:pt>
                <c:pt idx="94">
                  <c:v>281.69810698942945</c:v>
                </c:pt>
                <c:pt idx="95">
                  <c:v>253.89933016071456</c:v>
                </c:pt>
                <c:pt idx="96">
                  <c:v>220.39232789398909</c:v>
                </c:pt>
                <c:pt idx="97">
                  <c:v>179.97090678435529</c:v>
                </c:pt>
                <c:pt idx="98">
                  <c:v>131.12182169381057</c:v>
                </c:pt>
                <c:pt idx="99">
                  <c:v>71.929786314377367</c:v>
                </c:pt>
                <c:pt idx="100">
                  <c:v>-5.2903526832125077E-2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D48-4129-B5C5-D36350F611A1}"/>
            </c:ext>
          </c:extLst>
        </c:ser>
        <c:ser>
          <c:idx val="2"/>
          <c:order val="2"/>
          <c:tx>
            <c:v>I</c:v>
          </c:tx>
          <c:spPr>
            <a:ln w="12700"/>
          </c:spPr>
          <c:marker>
            <c:symbol val="none"/>
          </c:marker>
          <c:xVal>
            <c:numRef>
              <c:f>avvioAvvolto!$F$7:$F$107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avvioAvvolto!$I$7:$I$107</c:f>
              <c:numCache>
                <c:formatCode>General</c:formatCode>
                <c:ptCount val="101"/>
                <c:pt idx="0">
                  <c:v>297.53990556342126</c:v>
                </c:pt>
                <c:pt idx="1">
                  <c:v>299.03330788347091</c:v>
                </c:pt>
                <c:pt idx="2">
                  <c:v>300.53786616263227</c:v>
                </c:pt>
                <c:pt idx="3">
                  <c:v>302.0535684291408</c:v>
                </c:pt>
                <c:pt idx="4">
                  <c:v>303.58039396396293</c:v>
                </c:pt>
                <c:pt idx="5">
                  <c:v>305.11831263105103</c:v>
                </c:pt>
                <c:pt idx="6">
                  <c:v>306.66728416041838</c:v>
                </c:pt>
                <c:pt idx="7">
                  <c:v>308.22725738054595</c:v>
                </c:pt>
                <c:pt idx="8">
                  <c:v>309.79816939635504</c:v>
                </c:pt>
                <c:pt idx="9">
                  <c:v>311.37994470867915</c:v>
                </c:pt>
                <c:pt idx="10">
                  <c:v>312.97249427083568</c:v>
                </c:pt>
                <c:pt idx="11">
                  <c:v>314.5757144775406</c:v>
                </c:pt>
                <c:pt idx="12">
                  <c:v>316.18948608102096</c:v>
                </c:pt>
                <c:pt idx="13">
                  <c:v>317.81367302874827</c:v>
                </c:pt>
                <c:pt idx="14">
                  <c:v>319.44812121676193</c:v>
                </c:pt>
                <c:pt idx="15">
                  <c:v>321.09265715203344</c:v>
                </c:pt>
                <c:pt idx="16">
                  <c:v>322.74708651678003</c:v>
                </c:pt>
                <c:pt idx="17">
                  <c:v>324.4111926270258</c:v>
                </c:pt>
                <c:pt idx="18">
                  <c:v>326.08473477705252</c:v>
                </c:pt>
                <c:pt idx="19">
                  <c:v>327.767446460656</c:v>
                </c:pt>
                <c:pt idx="20">
                  <c:v>329.45903345934056</c:v>
                </c:pt>
                <c:pt idx="21">
                  <c:v>331.15917178671003</c:v>
                </c:pt>
                <c:pt idx="22">
                  <c:v>332.86750547737165</c:v>
                </c:pt>
                <c:pt idx="23">
                  <c:v>334.5836442076249</c:v>
                </c:pt>
                <c:pt idx="24">
                  <c:v>336.30716073406694</c:v>
                </c:pt>
                <c:pt idx="25">
                  <c:v>338.03758813498803</c:v>
                </c:pt>
                <c:pt idx="26">
                  <c:v>339.77441683805267</c:v>
                </c:pt>
                <c:pt idx="27">
                  <c:v>341.51709141624536</c:v>
                </c:pt>
                <c:pt idx="28">
                  <c:v>343.26500713238158</c:v>
                </c:pt>
                <c:pt idx="29">
                  <c:v>345.01750621064934</c:v>
                </c:pt>
                <c:pt idx="30">
                  <c:v>346.77387381160986</c:v>
                </c:pt>
                <c:pt idx="31">
                  <c:v>348.53333368484272</c:v>
                </c:pt>
                <c:pt idx="32">
                  <c:v>350.29504347094348</c:v>
                </c:pt>
                <c:pt idx="33">
                  <c:v>352.05808962183897</c:v>
                </c:pt>
                <c:pt idx="34">
                  <c:v>353.82148190535463</c:v>
                </c:pt>
                <c:pt idx="35">
                  <c:v>355.58414745660144</c:v>
                </c:pt>
                <c:pt idx="36">
                  <c:v>357.34492433503118</c:v>
                </c:pt>
                <c:pt idx="37">
                  <c:v>359.10255454186489</c:v>
                </c:pt>
                <c:pt idx="38">
                  <c:v>360.85567644801006</c:v>
                </c:pt>
                <c:pt idx="39">
                  <c:v>362.602816577466</c:v>
                </c:pt>
                <c:pt idx="40">
                  <c:v>364.34238068553367</c:v>
                </c:pt>
                <c:pt idx="41">
                  <c:v>366.0726440648026</c:v>
                </c:pt>
                <c:pt idx="42">
                  <c:v>367.79174100481595</c:v>
                </c:pt>
                <c:pt idx="43">
                  <c:v>369.49765332341985</c:v>
                </c:pt>
                <c:pt idx="44">
                  <c:v>371.18819787897132</c:v>
                </c:pt>
                <c:pt idx="45">
                  <c:v>372.86101296269811</c:v>
                </c:pt>
                <c:pt idx="46">
                  <c:v>374.51354345942929</c:v>
                </c:pt>
                <c:pt idx="47">
                  <c:v>376.14302465249875</c:v>
                </c:pt>
                <c:pt idx="48">
                  <c:v>377.74646453466181</c:v>
                </c:pt>
                <c:pt idx="49">
                  <c:v>379.32062447118352</c:v>
                </c:pt>
                <c:pt idx="50">
                  <c:v>380.86199804358324</c:v>
                </c:pt>
                <c:pt idx="51">
                  <c:v>382.36678788260343</c:v>
                </c:pt>
                <c:pt idx="52">
                  <c:v>383.83088027647835</c:v>
                </c:pt>
                <c:pt idx="53">
                  <c:v>385.24981731515891</c:v>
                </c:pt>
                <c:pt idx="54">
                  <c:v>386.6187663023652</c:v>
                </c:pt>
                <c:pt idx="55">
                  <c:v>387.93248613471167</c:v>
                </c:pt>
                <c:pt idx="56">
                  <c:v>389.1852903101061</c:v>
                </c:pt>
                <c:pt idx="57">
                  <c:v>390.37100618550596</c:v>
                </c:pt>
                <c:pt idx="58">
                  <c:v>391.48293005614255</c:v>
                </c:pt>
                <c:pt idx="59">
                  <c:v>392.51377757362849</c:v>
                </c:pt>
                <c:pt idx="60">
                  <c:v>393.45562895785741</c:v>
                </c:pt>
                <c:pt idx="61">
                  <c:v>394.29986838608409</c:v>
                </c:pt>
                <c:pt idx="62">
                  <c:v>395.03711686061183</c:v>
                </c:pt>
                <c:pt idx="63">
                  <c:v>395.65715776236095</c:v>
                </c:pt>
                <c:pt idx="64">
                  <c:v>396.14885418932954</c:v>
                </c:pt>
                <c:pt idx="65">
                  <c:v>396.50005705415418</c:v>
                </c:pt>
                <c:pt idx="66">
                  <c:v>396.69750277089264</c:v>
                </c:pt>
                <c:pt idx="67">
                  <c:v>396.72669919445588</c:v>
                </c:pt>
                <c:pt idx="68">
                  <c:v>396.57179828286615</c:v>
                </c:pt>
                <c:pt idx="69">
                  <c:v>396.21545372804127</c:v>
                </c:pt>
                <c:pt idx="70">
                  <c:v>395.63866153949084</c:v>
                </c:pt>
                <c:pt idx="71">
                  <c:v>394.82058126041323</c:v>
                </c:pt>
                <c:pt idx="72">
                  <c:v>393.73833513919692</c:v>
                </c:pt>
                <c:pt idx="73">
                  <c:v>392.36678216146601</c:v>
                </c:pt>
                <c:pt idx="74">
                  <c:v>390.67826335688972</c:v>
                </c:pt>
                <c:pt idx="75">
                  <c:v>388.64231421675288</c:v>
                </c:pt>
                <c:pt idx="76">
                  <c:v>386.22533937547291</c:v>
                </c:pt>
                <c:pt idx="77">
                  <c:v>383.39024390082704</c:v>
                </c:pt>
                <c:pt idx="78">
                  <c:v>380.09601457783361</c:v>
                </c:pt>
                <c:pt idx="79">
                  <c:v>376.29724342844821</c:v>
                </c:pt>
                <c:pt idx="80">
                  <c:v>371.94358434459684</c:v>
                </c:pt>
                <c:pt idx="81">
                  <c:v>366.97913207753339</c:v>
                </c:pt>
                <c:pt idx="82">
                  <c:v>361.34171086250745</c:v>
                </c:pt>
                <c:pt idx="83">
                  <c:v>354.96205759011286</c:v>
                </c:pt>
                <c:pt idx="84">
                  <c:v>347.76288157182228</c:v>
                </c:pt>
                <c:pt idx="85">
                  <c:v>339.65777947080733</c:v>
                </c:pt>
                <c:pt idx="86">
                  <c:v>330.54997973374475</c:v>
                </c:pt>
                <c:pt idx="87">
                  <c:v>320.33088567945936</c:v>
                </c:pt>
                <c:pt idx="88">
                  <c:v>308.87838004021847</c:v>
                </c:pt>
                <c:pt idx="89">
                  <c:v>296.05484591003005</c:v>
                </c:pt>
                <c:pt idx="90">
                  <c:v>281.70484934465918</c:v>
                </c:pt>
                <c:pt idx="91">
                  <c:v>265.65241678102933</c:v>
                </c:pt>
                <c:pt idx="92">
                  <c:v>247.69782535141994</c:v>
                </c:pt>
                <c:pt idx="93">
                  <c:v>227.61380521487951</c:v>
                </c:pt>
                <c:pt idx="94">
                  <c:v>205.14102910459684</c:v>
                </c:pt>
                <c:pt idx="95">
                  <c:v>179.98273392925302</c:v>
                </c:pt>
                <c:pt idx="96">
                  <c:v>151.79828051902129</c:v>
                </c:pt>
                <c:pt idx="97">
                  <c:v>120.19540786292043</c:v>
                </c:pt>
                <c:pt idx="98">
                  <c:v>84.720873924674294</c:v>
                </c:pt>
                <c:pt idx="99">
                  <c:v>44.849091568664562</c:v>
                </c:pt>
                <c:pt idx="100">
                  <c:v>-3.1741269631562756E-2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D48-4129-B5C5-D36350F611A1}"/>
            </c:ext>
          </c:extLst>
        </c:ser>
        <c:ser>
          <c:idx val="3"/>
          <c:order val="3"/>
          <c:tx>
            <c:v>J</c:v>
          </c:tx>
          <c:spPr>
            <a:ln w="12700"/>
          </c:spPr>
          <c:marker>
            <c:symbol val="none"/>
          </c:marker>
          <c:xVal>
            <c:numRef>
              <c:f>avvioAvvolto!$F$7:$F$107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avvioAvvolto!$J$7:$J$107</c:f>
              <c:numCache>
                <c:formatCode>General</c:formatCode>
                <c:ptCount val="101"/>
                <c:pt idx="0">
                  <c:v>348.59368557869067</c:v>
                </c:pt>
                <c:pt idx="1">
                  <c:v>349.80851634822159</c:v>
                </c:pt>
                <c:pt idx="2">
                  <c:v>351.02410776879788</c:v>
                </c:pt>
                <c:pt idx="3">
                  <c:v>352.24014622878775</c:v>
                </c:pt>
                <c:pt idx="4">
                  <c:v>353.45630023486444</c:v>
                </c:pt>
                <c:pt idx="5">
                  <c:v>354.67221946537592</c:v>
                </c:pt>
                <c:pt idx="6">
                  <c:v>355.88753377010352</c:v>
                </c:pt>
                <c:pt idx="7">
                  <c:v>357.10185211307112</c:v>
                </c:pt>
                <c:pt idx="8">
                  <c:v>358.31476145483555</c:v>
                </c:pt>
                <c:pt idx="9">
                  <c:v>359.52582557044491</c:v>
                </c:pt>
                <c:pt idx="10">
                  <c:v>360.73458379898125</c:v>
                </c:pt>
                <c:pt idx="11">
                  <c:v>361.94054972032012</c:v>
                </c:pt>
                <c:pt idx="12">
                  <c:v>363.14320975443434</c:v>
                </c:pt>
                <c:pt idx="13">
                  <c:v>364.34202167822934</c:v>
                </c:pt>
                <c:pt idx="14">
                  <c:v>365.5364130545471</c:v>
                </c:pt>
                <c:pt idx="15">
                  <c:v>366.72577956758494</c:v>
                </c:pt>
                <c:pt idx="16">
                  <c:v>367.90948325855692</c:v>
                </c:pt>
                <c:pt idx="17">
                  <c:v>369.08685065497895</c:v>
                </c:pt>
                <c:pt idx="18">
                  <c:v>370.25717078646875</c:v>
                </c:pt>
                <c:pt idx="19">
                  <c:v>371.41969307942503</c:v>
                </c:pt>
                <c:pt idx="20">
                  <c:v>372.573625122382</c:v>
                </c:pt>
                <c:pt idx="21">
                  <c:v>373.71813029321788</c:v>
                </c:pt>
                <c:pt idx="22">
                  <c:v>374.85232523872867</c:v>
                </c:pt>
                <c:pt idx="23">
                  <c:v>375.97527719635337</c:v>
                </c:pt>
                <c:pt idx="24">
                  <c:v>377.08600114705456</c:v>
                </c:pt>
                <c:pt idx="25">
                  <c:v>378.18345678750393</c:v>
                </c:pt>
                <c:pt idx="26">
                  <c:v>379.26654530880143</c:v>
                </c:pt>
                <c:pt idx="27">
                  <c:v>380.3341059679488</c:v>
                </c:pt>
                <c:pt idx="28">
                  <c:v>381.38491243721137</c:v>
                </c:pt>
                <c:pt idx="29">
                  <c:v>382.4176689153108</c:v>
                </c:pt>
                <c:pt idx="30">
                  <c:v>383.43100598310411</c:v>
                </c:pt>
                <c:pt idx="31">
                  <c:v>384.42347618499298</c:v>
                </c:pt>
                <c:pt idx="32">
                  <c:v>385.39354931577753</c:v>
                </c:pt>
                <c:pt idx="33">
                  <c:v>386.33960739099706</c:v>
                </c:pt>
                <c:pt idx="34">
                  <c:v>387.25993927697078</c:v>
                </c:pt>
                <c:pt idx="35">
                  <c:v>388.15273495476799</c:v>
                </c:pt>
                <c:pt idx="36">
                  <c:v>389.0160793901498</c:v>
                </c:pt>
                <c:pt idx="37">
                  <c:v>389.84794597915032</c:v>
                </c:pt>
                <c:pt idx="38">
                  <c:v>390.64618953635596</c:v>
                </c:pt>
                <c:pt idx="39">
                  <c:v>391.40853879008745</c:v>
                </c:pt>
                <c:pt idx="40">
                  <c:v>392.13258834555859</c:v>
                </c:pt>
                <c:pt idx="41">
                  <c:v>392.81579007365724</c:v>
                </c:pt>
                <c:pt idx="42">
                  <c:v>393.45544387921979</c:v>
                </c:pt>
                <c:pt idx="43">
                  <c:v>394.04868779853683</c:v>
                </c:pt>
                <c:pt idx="44">
                  <c:v>394.5924873712666</c:v>
                </c:pt>
                <c:pt idx="45">
                  <c:v>395.08362422692755</c:v>
                </c:pt>
                <c:pt idx="46">
                  <c:v>395.5186838206202</c:v>
                </c:pt>
                <c:pt idx="47">
                  <c:v>395.89404224653816</c:v>
                </c:pt>
                <c:pt idx="48">
                  <c:v>396.20585205111865</c:v>
                </c:pt>
                <c:pt idx="49">
                  <c:v>396.45002696025853</c:v>
                </c:pt>
                <c:pt idx="50">
                  <c:v>396.62222542682895</c:v>
                </c:pt>
                <c:pt idx="51">
                  <c:v>396.71783289563768</c:v>
                </c:pt>
                <c:pt idx="52">
                  <c:v>396.73194267294582</c:v>
                </c:pt>
                <c:pt idx="53">
                  <c:v>396.65933527649599</c:v>
                </c:pt>
                <c:pt idx="54">
                  <c:v>396.49445612964109</c:v>
                </c:pt>
                <c:pt idx="55">
                  <c:v>396.23139144942337</c:v>
                </c:pt>
                <c:pt idx="56">
                  <c:v>395.86384216316748</c:v>
                </c:pt>
                <c:pt idx="57">
                  <c:v>395.38509567113846</c:v>
                </c:pt>
                <c:pt idx="58">
                  <c:v>394.78799525384954</c:v>
                </c:pt>
                <c:pt idx="59">
                  <c:v>394.06490690144312</c:v>
                </c:pt>
                <c:pt idx="60">
                  <c:v>393.2076833189297</c:v>
                </c:pt>
                <c:pt idx="61">
                  <c:v>392.20762483463022</c:v>
                </c:pt>
                <c:pt idx="62">
                  <c:v>391.05543690956495</c:v>
                </c:pt>
                <c:pt idx="63">
                  <c:v>389.74118391233941</c:v>
                </c:pt>
                <c:pt idx="64">
                  <c:v>388.25423878682898</c:v>
                </c:pt>
                <c:pt idx="65">
                  <c:v>386.58322819808285</c:v>
                </c:pt>
                <c:pt idx="66">
                  <c:v>384.71597269475456</c:v>
                </c:pt>
                <c:pt idx="67">
                  <c:v>382.63942137325199</c:v>
                </c:pt>
                <c:pt idx="68">
                  <c:v>380.33958046888341</c:v>
                </c:pt>
                <c:pt idx="69">
                  <c:v>377.80143523154982</c:v>
                </c:pt>
                <c:pt idx="70">
                  <c:v>375.00886436690388</c:v>
                </c:pt>
                <c:pt idx="71">
                  <c:v>371.94454623704195</c:v>
                </c:pt>
                <c:pt idx="72">
                  <c:v>368.589855916212</c:v>
                </c:pt>
                <c:pt idx="73">
                  <c:v>364.92475208495711</c:v>
                </c:pt>
                <c:pt idx="74">
                  <c:v>360.92765261850752</c:v>
                </c:pt>
                <c:pt idx="75">
                  <c:v>356.57529757971889</c:v>
                </c:pt>
                <c:pt idx="76">
                  <c:v>351.84259816060649</c:v>
                </c:pt>
                <c:pt idx="77">
                  <c:v>346.70246992629501</c:v>
                </c:pt>
                <c:pt idx="78">
                  <c:v>341.12564849713249</c:v>
                </c:pt>
                <c:pt idx="79">
                  <c:v>335.08048555427501</c:v>
                </c:pt>
                <c:pt idx="80">
                  <c:v>328.53272276590866</c:v>
                </c:pt>
                <c:pt idx="81">
                  <c:v>321.44524089911414</c:v>
                </c:pt>
                <c:pt idx="82">
                  <c:v>313.77778099873063</c:v>
                </c:pt>
                <c:pt idx="83">
                  <c:v>305.48663407055051</c:v>
                </c:pt>
                <c:pt idx="84">
                  <c:v>296.52429519120915</c:v>
                </c:pt>
                <c:pt idx="85">
                  <c:v>286.83907736861016</c:v>
                </c:pt>
                <c:pt idx="86">
                  <c:v>276.37467977953918</c:v>
                </c:pt>
                <c:pt idx="87">
                  <c:v>265.06970419716902</c:v>
                </c:pt>
                <c:pt idx="88">
                  <c:v>252.85711246865074</c:v>
                </c:pt>
                <c:pt idx="89">
                  <c:v>239.66361678562293</c:v>
                </c:pt>
                <c:pt idx="90">
                  <c:v>225.40899317646122</c:v>
                </c:pt>
                <c:pt idx="91">
                  <c:v>210.00530709981817</c:v>
                </c:pt>
                <c:pt idx="92">
                  <c:v>193.3560381874762</c:v>
                </c:pt>
                <c:pt idx="93">
                  <c:v>175.35508901335453</c:v>
                </c:pt>
                <c:pt idx="94">
                  <c:v>155.88566018434889</c:v>
                </c:pt>
                <c:pt idx="95">
                  <c:v>134.81897097104877</c:v>
                </c:pt>
                <c:pt idx="96">
                  <c:v>112.01280101555967</c:v>
                </c:pt>
                <c:pt idx="97">
                  <c:v>87.309824237488741</c:v>
                </c:pt>
                <c:pt idx="98">
                  <c:v>60.535700743309107</c:v>
                </c:pt>
                <c:pt idx="99">
                  <c:v>31.496886123694765</c:v>
                </c:pt>
                <c:pt idx="100">
                  <c:v>-2.189025903296387E-2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D48-4129-B5C5-D36350F611A1}"/>
            </c:ext>
          </c:extLst>
        </c:ser>
        <c:ser>
          <c:idx val="4"/>
          <c:order val="4"/>
          <c:tx>
            <c:v>K</c:v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avvioAvvolto!$F$7:$F$107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avvioAvvolto!$K$7:$K$107</c:f>
              <c:numCache>
                <c:formatCode>General</c:formatCode>
                <c:ptCount val="101"/>
                <c:pt idx="0">
                  <c:v>388.63592951820897</c:v>
                </c:pt>
                <c:pt idx="1">
                  <c:v>389.18483833389791</c:v>
                </c:pt>
                <c:pt idx="2">
                  <c:v>389.72050261711206</c:v>
                </c:pt>
                <c:pt idx="3">
                  <c:v>390.24234765035106</c:v>
                </c:pt>
                <c:pt idx="4">
                  <c:v>390.74977718494563</c:v>
                </c:pt>
                <c:pt idx="5">
                  <c:v>391.24217256851313</c:v>
                </c:pt>
                <c:pt idx="6">
                  <c:v>391.71889183288926</c:v>
                </c:pt>
                <c:pt idx="7">
                  <c:v>392.17926874053165</c:v>
                </c:pt>
                <c:pt idx="8">
                  <c:v>392.62261178727647</c:v>
                </c:pt>
                <c:pt idx="9">
                  <c:v>393.04820315921131</c:v>
                </c:pt>
                <c:pt idx="10">
                  <c:v>393.45529764129384</c:v>
                </c:pt>
                <c:pt idx="11">
                  <c:v>393.84312147521899</c:v>
                </c:pt>
                <c:pt idx="12">
                  <c:v>394.21087116388139</c:v>
                </c:pt>
                <c:pt idx="13">
                  <c:v>394.5577122196359</c:v>
                </c:pt>
                <c:pt idx="14">
                  <c:v>394.88277785339011</c:v>
                </c:pt>
                <c:pt idx="15">
                  <c:v>395.18516760138715</c:v>
                </c:pt>
                <c:pt idx="16">
                  <c:v>395.46394588635565</c:v>
                </c:pt>
                <c:pt idx="17">
                  <c:v>395.71814050950121</c:v>
                </c:pt>
                <c:pt idx="18">
                  <c:v>395.94674106960576</c:v>
                </c:pt>
                <c:pt idx="19">
                  <c:v>396.1486973052746</c:v>
                </c:pt>
                <c:pt idx="20">
                  <c:v>396.32291735612984</c:v>
                </c:pt>
                <c:pt idx="21">
                  <c:v>396.46826593849499</c:v>
                </c:pt>
                <c:pt idx="22">
                  <c:v>396.58356243084069</c:v>
                </c:pt>
                <c:pt idx="23">
                  <c:v>396.66757886396772</c:v>
                </c:pt>
                <c:pt idx="24">
                  <c:v>396.71903781059325</c:v>
                </c:pt>
                <c:pt idx="25">
                  <c:v>396.73661016867226</c:v>
                </c:pt>
                <c:pt idx="26">
                  <c:v>396.71891283242815</c:v>
                </c:pt>
                <c:pt idx="27">
                  <c:v>396.66450624468422</c:v>
                </c:pt>
                <c:pt idx="28">
                  <c:v>396.57189182368035</c:v>
                </c:pt>
                <c:pt idx="29">
                  <c:v>396.43950925712119</c:v>
                </c:pt>
                <c:pt idx="30">
                  <c:v>396.26573365573233</c:v>
                </c:pt>
                <c:pt idx="31">
                  <c:v>396.04887255809905</c:v>
                </c:pt>
                <c:pt idx="32">
                  <c:v>395.78716277802363</c:v>
                </c:pt>
                <c:pt idx="33">
                  <c:v>395.47876708505822</c:v>
                </c:pt>
                <c:pt idx="34">
                  <c:v>395.12177070825294</c:v>
                </c:pt>
                <c:pt idx="35">
                  <c:v>394.71417765248583</c:v>
                </c:pt>
                <c:pt idx="36">
                  <c:v>394.25390681603898</c:v>
                </c:pt>
                <c:pt idx="37">
                  <c:v>393.73878789729747</c:v>
                </c:pt>
                <c:pt idx="38">
                  <c:v>393.16655707764164</c:v>
                </c:pt>
                <c:pt idx="39">
                  <c:v>392.53485246669692</c:v>
                </c:pt>
                <c:pt idx="40">
                  <c:v>391.841209295157</c:v>
                </c:pt>
                <c:pt idx="41">
                  <c:v>391.08305483936471</c:v>
                </c:pt>
                <c:pt idx="42">
                  <c:v>390.25770306071894</c:v>
                </c:pt>
                <c:pt idx="43">
                  <c:v>389.36234894178563</c:v>
                </c:pt>
                <c:pt idx="44">
                  <c:v>388.39406249969312</c:v>
                </c:pt>
                <c:pt idx="45">
                  <c:v>387.34978245599984</c:v>
                </c:pt>
                <c:pt idx="46">
                  <c:v>386.2263095407227</c:v>
                </c:pt>
                <c:pt idx="47">
                  <c:v>385.02029940657508</c:v>
                </c:pt>
                <c:pt idx="48">
                  <c:v>383.72825512772289</c:v>
                </c:pt>
                <c:pt idx="49">
                  <c:v>382.34651925544796</c:v>
                </c:pt>
                <c:pt idx="50">
                  <c:v>380.87126540106493</c:v>
                </c:pt>
                <c:pt idx="51">
                  <c:v>379.29848931419707</c:v>
                </c:pt>
                <c:pt idx="52">
                  <c:v>377.62399942210936</c:v>
                </c:pt>
                <c:pt idx="53">
                  <c:v>375.84340679317626</c:v>
                </c:pt>
                <c:pt idx="54">
                  <c:v>373.95211448471667</c:v>
                </c:pt>
                <c:pt idx="55">
                  <c:v>371.94530623235153</c:v>
                </c:pt>
                <c:pt idx="56">
                  <c:v>369.81793443468149</c:v>
                </c:pt>
                <c:pt idx="57">
                  <c:v>367.56470738344342</c:v>
                </c:pt>
                <c:pt idx="58">
                  <c:v>365.18007568534313</c:v>
                </c:pt>
                <c:pt idx="59">
                  <c:v>362.65821781744586</c:v>
                </c:pt>
                <c:pt idx="60">
                  <c:v>359.99302475330785</c:v>
                </c:pt>
                <c:pt idx="61">
                  <c:v>357.17808359191673</c:v>
                </c:pt>
                <c:pt idx="62">
                  <c:v>354.20666011591248</c:v>
                </c:pt>
                <c:pt idx="63">
                  <c:v>351.07168019947295</c:v>
                </c:pt>
                <c:pt idx="64">
                  <c:v>347.76570997957731</c:v>
                </c:pt>
                <c:pt idx="65">
                  <c:v>344.28093469708335</c:v>
                </c:pt>
                <c:pt idx="66">
                  <c:v>340.60913610608497</c:v>
                </c:pt>
                <c:pt idx="67">
                  <c:v>336.74166834128658</c:v>
                </c:pt>
                <c:pt idx="68">
                  <c:v>332.66943212357751</c:v>
                </c:pt>
                <c:pt idx="69">
                  <c:v>328.38284717349831</c:v>
                </c:pt>
                <c:pt idx="70">
                  <c:v>323.87182269078141</c:v>
                </c:pt>
                <c:pt idx="71">
                  <c:v>319.12572574550853</c:v>
                </c:pt>
                <c:pt idx="72">
                  <c:v>314.13334741252231</c:v>
                </c:pt>
                <c:pt idx="73">
                  <c:v>308.88286646543366</c:v>
                </c:pt>
                <c:pt idx="74">
                  <c:v>303.36181042971884</c:v>
                </c:pt>
                <c:pt idx="75">
                  <c:v>297.55701377582</c:v>
                </c:pt>
                <c:pt idx="76">
                  <c:v>291.45457301267697</c:v>
                </c:pt>
                <c:pt idx="77">
                  <c:v>285.03979841946921</c:v>
                </c:pt>
                <c:pt idx="78">
                  <c:v>278.29716212833364</c:v>
                </c:pt>
                <c:pt idx="79">
                  <c:v>271.21024224311856</c:v>
                </c:pt>
                <c:pt idx="80">
                  <c:v>263.76166264856556</c:v>
                </c:pt>
                <c:pt idx="81">
                  <c:v>255.93302813029007</c:v>
                </c:pt>
                <c:pt idx="82">
                  <c:v>247.70485438817647</c:v>
                </c:pt>
                <c:pt idx="83">
                  <c:v>239.05649248384464</c:v>
                </c:pt>
                <c:pt idx="84">
                  <c:v>229.96604721617624</c:v>
                </c:pt>
                <c:pt idx="85">
                  <c:v>220.41028886691419</c:v>
                </c:pt>
                <c:pt idx="86">
                  <c:v>210.36455770040209</c:v>
                </c:pt>
                <c:pt idx="87">
                  <c:v>199.80266053685853</c:v>
                </c:pt>
                <c:pt idx="88">
                  <c:v>188.69675864630278</c:v>
                </c:pt>
                <c:pt idx="89">
                  <c:v>177.01724612938526</c:v>
                </c:pt>
                <c:pt idx="90">
                  <c:v>164.73261786079541</c:v>
                </c:pt>
                <c:pt idx="91">
                  <c:v>151.80932596931007</c:v>
                </c:pt>
                <c:pt idx="92">
                  <c:v>138.21162371444365</c:v>
                </c:pt>
                <c:pt idx="93">
                  <c:v>123.90139549133379</c:v>
                </c:pt>
                <c:pt idx="94">
                  <c:v>108.83797155099644</c:v>
                </c:pt>
                <c:pt idx="95">
                  <c:v>92.977925860135016</c:v>
                </c:pt>
                <c:pt idx="96">
                  <c:v>76.2748553406783</c:v>
                </c:pt>
                <c:pt idx="97">
                  <c:v>58.67913852112914</c:v>
                </c:pt>
                <c:pt idx="98">
                  <c:v>40.137671396122386</c:v>
                </c:pt>
                <c:pt idx="99">
                  <c:v>20.593578023256228</c:v>
                </c:pt>
                <c:pt idx="100">
                  <c:v>-1.4106917452295874E-2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D48-4129-B5C5-D36350F611A1}"/>
            </c:ext>
          </c:extLst>
        </c:ser>
        <c:ser>
          <c:idx val="5"/>
          <c:order val="5"/>
          <c:tx>
            <c:v>Cres</c:v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avvioAvvolto!$F$7:$F$107</c:f>
              <c:numCache>
                <c:formatCode>General</c:formatCode>
                <c:ptCount val="101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  <c:pt idx="73">
                  <c:v>1095.0072999999986</c:v>
                </c:pt>
                <c:pt idx="74">
                  <c:v>1110.0073999999986</c:v>
                </c:pt>
                <c:pt idx="75">
                  <c:v>1125.0074999999986</c:v>
                </c:pt>
                <c:pt idx="76">
                  <c:v>1140.0075999999985</c:v>
                </c:pt>
                <c:pt idx="77">
                  <c:v>1155.0076999999985</c:v>
                </c:pt>
                <c:pt idx="78">
                  <c:v>1170.0077999999985</c:v>
                </c:pt>
                <c:pt idx="79">
                  <c:v>1185.0078999999985</c:v>
                </c:pt>
                <c:pt idx="80">
                  <c:v>1200.0079999999984</c:v>
                </c:pt>
                <c:pt idx="81">
                  <c:v>1215.0080999999984</c:v>
                </c:pt>
                <c:pt idx="82">
                  <c:v>1230.0081999999984</c:v>
                </c:pt>
                <c:pt idx="83">
                  <c:v>1245.0082999999984</c:v>
                </c:pt>
                <c:pt idx="84">
                  <c:v>1260.0083999999983</c:v>
                </c:pt>
                <c:pt idx="85">
                  <c:v>1275.0084999999983</c:v>
                </c:pt>
                <c:pt idx="86">
                  <c:v>1290.0085999999983</c:v>
                </c:pt>
                <c:pt idx="87">
                  <c:v>1305.0086999999983</c:v>
                </c:pt>
                <c:pt idx="88">
                  <c:v>1320.0087999999982</c:v>
                </c:pt>
                <c:pt idx="89">
                  <c:v>1335.0088999999982</c:v>
                </c:pt>
                <c:pt idx="90">
                  <c:v>1350.0089999999982</c:v>
                </c:pt>
                <c:pt idx="91">
                  <c:v>1365.0090999999982</c:v>
                </c:pt>
                <c:pt idx="92">
                  <c:v>1380.0091999999981</c:v>
                </c:pt>
                <c:pt idx="93">
                  <c:v>1395.0092999999981</c:v>
                </c:pt>
                <c:pt idx="94">
                  <c:v>1410.0093999999981</c:v>
                </c:pt>
                <c:pt idx="95">
                  <c:v>1425.0094999999981</c:v>
                </c:pt>
                <c:pt idx="96">
                  <c:v>1440.009599999998</c:v>
                </c:pt>
                <c:pt idx="97">
                  <c:v>1455.009699999998</c:v>
                </c:pt>
                <c:pt idx="98">
                  <c:v>1470.009799999998</c:v>
                </c:pt>
                <c:pt idx="99">
                  <c:v>1485.009899999998</c:v>
                </c:pt>
                <c:pt idx="100">
                  <c:v>1500.0099999999979</c:v>
                </c:pt>
              </c:numCache>
            </c:numRef>
          </c:xVal>
          <c:yVal>
            <c:numRef>
              <c:f>avvioAvvolto!$M$7:$M$107</c:f>
              <c:numCache>
                <c:formatCode>General</c:formatCode>
                <c:ptCount val="101"/>
                <c:pt idx="0">
                  <c:v>240</c:v>
                </c:pt>
                <c:pt idx="1">
                  <c:v>240.01350018000059</c:v>
                </c:pt>
                <c:pt idx="2">
                  <c:v>240.05400072000239</c:v>
                </c:pt>
                <c:pt idx="3">
                  <c:v>240.1215016200054</c:v>
                </c:pt>
                <c:pt idx="4">
                  <c:v>240.2160028800096</c:v>
                </c:pt>
                <c:pt idx="5">
                  <c:v>240.337504500015</c:v>
                </c:pt>
                <c:pt idx="6">
                  <c:v>240.48600648002159</c:v>
                </c:pt>
                <c:pt idx="7">
                  <c:v>240.66150882002941</c:v>
                </c:pt>
                <c:pt idx="8">
                  <c:v>240.86401152003839</c:v>
                </c:pt>
                <c:pt idx="9">
                  <c:v>241.09351458004861</c:v>
                </c:pt>
                <c:pt idx="10">
                  <c:v>241.35001800006</c:v>
                </c:pt>
                <c:pt idx="11">
                  <c:v>241.63352178007261</c:v>
                </c:pt>
                <c:pt idx="12">
                  <c:v>241.9440259200864</c:v>
                </c:pt>
                <c:pt idx="13">
                  <c:v>242.2815304201014</c:v>
                </c:pt>
                <c:pt idx="14">
                  <c:v>242.64603528011759</c:v>
                </c:pt>
                <c:pt idx="15">
                  <c:v>243.03754050013501</c:v>
                </c:pt>
                <c:pt idx="16">
                  <c:v>243.45604608015361</c:v>
                </c:pt>
                <c:pt idx="17">
                  <c:v>243.9015520201734</c:v>
                </c:pt>
                <c:pt idx="18">
                  <c:v>244.37405832019439</c:v>
                </c:pt>
                <c:pt idx="19">
                  <c:v>244.8735649802166</c:v>
                </c:pt>
                <c:pt idx="20">
                  <c:v>245.40007200023999</c:v>
                </c:pt>
                <c:pt idx="21">
                  <c:v>245.95357938026459</c:v>
                </c:pt>
                <c:pt idx="22">
                  <c:v>246.53408712029039</c:v>
                </c:pt>
                <c:pt idx="23">
                  <c:v>247.14159522031738</c:v>
                </c:pt>
                <c:pt idx="24">
                  <c:v>247.77610368034559</c:v>
                </c:pt>
                <c:pt idx="25">
                  <c:v>248.437612500375</c:v>
                </c:pt>
                <c:pt idx="26">
                  <c:v>249.12612168040559</c:v>
                </c:pt>
                <c:pt idx="27">
                  <c:v>249.84163122043739</c:v>
                </c:pt>
                <c:pt idx="28">
                  <c:v>250.58414112047038</c:v>
                </c:pt>
                <c:pt idx="29">
                  <c:v>251.35365138050457</c:v>
                </c:pt>
                <c:pt idx="30">
                  <c:v>252.15016200053998</c:v>
                </c:pt>
                <c:pt idx="31">
                  <c:v>252.97367298057659</c:v>
                </c:pt>
                <c:pt idx="32">
                  <c:v>253.82418432061439</c:v>
                </c:pt>
                <c:pt idx="33">
                  <c:v>254.70169602065337</c:v>
                </c:pt>
                <c:pt idx="34">
                  <c:v>255.60620808069359</c:v>
                </c:pt>
                <c:pt idx="35">
                  <c:v>256.53772050073496</c:v>
                </c:pt>
                <c:pt idx="36">
                  <c:v>257.49623328077757</c:v>
                </c:pt>
                <c:pt idx="37">
                  <c:v>258.48174642082137</c:v>
                </c:pt>
                <c:pt idx="38">
                  <c:v>259.4942599208664</c:v>
                </c:pt>
                <c:pt idx="39">
                  <c:v>260.53377378091255</c:v>
                </c:pt>
                <c:pt idx="40">
                  <c:v>261.60028800095995</c:v>
                </c:pt>
                <c:pt idx="41">
                  <c:v>262.69380258100858</c:v>
                </c:pt>
                <c:pt idx="42">
                  <c:v>263.81431752105834</c:v>
                </c:pt>
                <c:pt idx="43">
                  <c:v>264.96183282110934</c:v>
                </c:pt>
                <c:pt idx="44">
                  <c:v>266.13634848116158</c:v>
                </c:pt>
                <c:pt idx="45">
                  <c:v>267.33786450121494</c:v>
                </c:pt>
                <c:pt idx="46">
                  <c:v>268.56638088126954</c:v>
                </c:pt>
                <c:pt idx="47">
                  <c:v>269.82189762132532</c:v>
                </c:pt>
                <c:pt idx="48">
                  <c:v>271.10441472138234</c:v>
                </c:pt>
                <c:pt idx="49">
                  <c:v>272.41393218144054</c:v>
                </c:pt>
                <c:pt idx="50">
                  <c:v>273.75045000149993</c:v>
                </c:pt>
                <c:pt idx="51">
                  <c:v>275.11396818156055</c:v>
                </c:pt>
                <c:pt idx="52">
                  <c:v>276.5044867216223</c:v>
                </c:pt>
                <c:pt idx="53">
                  <c:v>277.92200562168534</c:v>
                </c:pt>
                <c:pt idx="54">
                  <c:v>279.36652488174951</c:v>
                </c:pt>
                <c:pt idx="55">
                  <c:v>280.83804450181492</c:v>
                </c:pt>
                <c:pt idx="56">
                  <c:v>282.33656448188151</c:v>
                </c:pt>
                <c:pt idx="57">
                  <c:v>283.86208482194928</c:v>
                </c:pt>
                <c:pt idx="58">
                  <c:v>285.41460552201829</c:v>
                </c:pt>
                <c:pt idx="59">
                  <c:v>286.99412658208848</c:v>
                </c:pt>
                <c:pt idx="60">
                  <c:v>288.60064800215991</c:v>
                </c:pt>
                <c:pt idx="61">
                  <c:v>290.23416978223247</c:v>
                </c:pt>
                <c:pt idx="62">
                  <c:v>291.89469192230627</c:v>
                </c:pt>
                <c:pt idx="63">
                  <c:v>293.5822144223813</c:v>
                </c:pt>
                <c:pt idx="64">
                  <c:v>295.29673728245746</c:v>
                </c:pt>
                <c:pt idx="65">
                  <c:v>297.03826050253485</c:v>
                </c:pt>
                <c:pt idx="66">
                  <c:v>298.80678408261343</c:v>
                </c:pt>
                <c:pt idx="67">
                  <c:v>300.60230802269325</c:v>
                </c:pt>
                <c:pt idx="68">
                  <c:v>302.42483232277425</c:v>
                </c:pt>
                <c:pt idx="69">
                  <c:v>304.27435698285643</c:v>
                </c:pt>
                <c:pt idx="70">
                  <c:v>306.15088200293985</c:v>
                </c:pt>
                <c:pt idx="71">
                  <c:v>308.05440738302445</c:v>
                </c:pt>
                <c:pt idx="72">
                  <c:v>309.98493312311024</c:v>
                </c:pt>
                <c:pt idx="73">
                  <c:v>311.9424592231972</c:v>
                </c:pt>
                <c:pt idx="74">
                  <c:v>313.92698568328541</c:v>
                </c:pt>
                <c:pt idx="75">
                  <c:v>315.9385125033748</c:v>
                </c:pt>
                <c:pt idx="76">
                  <c:v>317.97703968346542</c:v>
                </c:pt>
                <c:pt idx="77">
                  <c:v>320.04256722355717</c:v>
                </c:pt>
                <c:pt idx="78">
                  <c:v>322.13509512365022</c:v>
                </c:pt>
                <c:pt idx="79">
                  <c:v>324.25462338374439</c:v>
                </c:pt>
                <c:pt idx="80">
                  <c:v>326.4011520038398</c:v>
                </c:pt>
                <c:pt idx="81">
                  <c:v>328.57468098393633</c:v>
                </c:pt>
                <c:pt idx="82">
                  <c:v>330.77521032403416</c:v>
                </c:pt>
                <c:pt idx="83">
                  <c:v>333.00274002413317</c:v>
                </c:pt>
                <c:pt idx="84">
                  <c:v>335.25727008423337</c:v>
                </c:pt>
                <c:pt idx="85">
                  <c:v>337.53880050433474</c:v>
                </c:pt>
                <c:pt idx="86">
                  <c:v>339.84733128443736</c:v>
                </c:pt>
                <c:pt idx="87">
                  <c:v>342.1828624245411</c:v>
                </c:pt>
                <c:pt idx="88">
                  <c:v>344.54539392464613</c:v>
                </c:pt>
                <c:pt idx="89">
                  <c:v>346.93492578475229</c:v>
                </c:pt>
                <c:pt idx="90">
                  <c:v>349.35145800485969</c:v>
                </c:pt>
                <c:pt idx="91">
                  <c:v>351.79499058496833</c:v>
                </c:pt>
                <c:pt idx="92">
                  <c:v>354.26552352507809</c:v>
                </c:pt>
                <c:pt idx="93">
                  <c:v>356.7630568251891</c:v>
                </c:pt>
                <c:pt idx="94">
                  <c:v>359.28759048530128</c:v>
                </c:pt>
                <c:pt idx="95">
                  <c:v>361.8391245054147</c:v>
                </c:pt>
                <c:pt idx="96">
                  <c:v>364.41765888552925</c:v>
                </c:pt>
                <c:pt idx="97">
                  <c:v>367.02319362564504</c:v>
                </c:pt>
                <c:pt idx="98">
                  <c:v>369.65572872576206</c:v>
                </c:pt>
                <c:pt idx="99">
                  <c:v>372.31526418588021</c:v>
                </c:pt>
                <c:pt idx="100">
                  <c:v>375.0018000059996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D48-4129-B5C5-D36350F611A1}"/>
            </c:ext>
          </c:extLst>
        </c:ser>
        <c:ser>
          <c:idx val="13"/>
          <c:order val="6"/>
          <c:tx>
            <c:strRef>
              <c:f>avvioAvvolto!$X$12</c:f>
              <c:strCache>
                <c:ptCount val="1"/>
                <c:pt idx="0">
                  <c:v>200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avvioAvvolto!$AD$12:$AD$17</c:f>
              <c:numCache>
                <c:formatCode>0</c:formatCode>
                <c:ptCount val="6"/>
                <c:pt idx="0">
                  <c:v>1279</c:v>
                </c:pt>
                <c:pt idx="1">
                  <c:v>1294.2</c:v>
                </c:pt>
                <c:pt idx="2">
                  <c:v>1309.4000000000001</c:v>
                </c:pt>
                <c:pt idx="3">
                  <c:v>1324.6000000000001</c:v>
                </c:pt>
                <c:pt idx="4">
                  <c:v>1339.8000000000002</c:v>
                </c:pt>
                <c:pt idx="5">
                  <c:v>1355.0000000000002</c:v>
                </c:pt>
              </c:numCache>
            </c:numRef>
          </c:xVal>
          <c:yVal>
            <c:numRef>
              <c:f>avvioAvvolto!$AE$12:$AE$17</c:f>
              <c:numCache>
                <c:formatCode>0</c:formatCode>
                <c:ptCount val="6"/>
                <c:pt idx="0">
                  <c:v>387.61846671679319</c:v>
                </c:pt>
                <c:pt idx="1">
                  <c:v>382.98008900975526</c:v>
                </c:pt>
                <c:pt idx="2">
                  <c:v>377.01370768777844</c:v>
                </c:pt>
                <c:pt idx="3">
                  <c:v>369.48893292025338</c:v>
                </c:pt>
                <c:pt idx="4">
                  <c:v>360.1308780123851</c:v>
                </c:pt>
                <c:pt idx="5">
                  <c:v>348.61007708053239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929-4722-A85A-3DA8FB1A0F04}"/>
            </c:ext>
          </c:extLst>
        </c:ser>
        <c:ser>
          <c:idx val="14"/>
          <c:order val="7"/>
          <c:tx>
            <c:strRef>
              <c:f>avvioAvvolto!$X$9</c:f>
              <c:strCache>
                <c:ptCount val="1"/>
                <c:pt idx="0">
                  <c:v>120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avvioAvvolto!$AF$9:$AF$14</c:f>
              <c:numCache>
                <c:formatCode>0</c:formatCode>
                <c:ptCount val="6"/>
                <c:pt idx="0">
                  <c:v>1355</c:v>
                </c:pt>
                <c:pt idx="1">
                  <c:v>1365.5</c:v>
                </c:pt>
                <c:pt idx="2">
                  <c:v>1376</c:v>
                </c:pt>
                <c:pt idx="3">
                  <c:v>1386.5</c:v>
                </c:pt>
                <c:pt idx="4">
                  <c:v>1397</c:v>
                </c:pt>
                <c:pt idx="5">
                  <c:v>1407.5</c:v>
                </c:pt>
              </c:numCache>
            </c:numRef>
          </c:xVal>
          <c:yVal>
            <c:numRef>
              <c:f>avvioAvvolto!$AG$9:$AG$14</c:f>
              <c:numCache>
                <c:formatCode>0</c:formatCode>
                <c:ptCount val="6"/>
                <c:pt idx="0">
                  <c:v>393.25203909417519</c:v>
                </c:pt>
                <c:pt idx="1">
                  <c:v>389.94636906484851</c:v>
                </c:pt>
                <c:pt idx="2">
                  <c:v>385.19815685589572</c:v>
                </c:pt>
                <c:pt idx="3">
                  <c:v>378.71292532559664</c:v>
                </c:pt>
                <c:pt idx="4">
                  <c:v>370.13023256985866</c:v>
                </c:pt>
                <c:pt idx="5">
                  <c:v>359.00634555351957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929-4722-A85A-3DA8FB1A0F04}"/>
            </c:ext>
          </c:extLst>
        </c:ser>
        <c:ser>
          <c:idx val="12"/>
          <c:order val="8"/>
          <c:tx>
            <c:strRef>
              <c:f>avvioAvvolto!$X$15</c:f>
              <c:strCache>
                <c:ptCount val="1"/>
                <c:pt idx="0">
                  <c:v>290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avvioAvvolto!$AB$15:$AB$20</c:f>
              <c:numCache>
                <c:formatCode>0</c:formatCode>
                <c:ptCount val="6"/>
                <c:pt idx="0">
                  <c:v>1203</c:v>
                </c:pt>
                <c:pt idx="1">
                  <c:v>1218.2</c:v>
                </c:pt>
                <c:pt idx="2">
                  <c:v>1233.4000000000001</c:v>
                </c:pt>
                <c:pt idx="3">
                  <c:v>1248.6000000000001</c:v>
                </c:pt>
                <c:pt idx="4">
                  <c:v>1263.8000000000002</c:v>
                </c:pt>
                <c:pt idx="5">
                  <c:v>1279.0000000000002</c:v>
                </c:pt>
              </c:numCache>
            </c:numRef>
          </c:xVal>
          <c:yVal>
            <c:numRef>
              <c:f>avvioAvvolto!$AC$15:$AC$20</c:f>
              <c:numCache>
                <c:formatCode>0</c:formatCode>
                <c:ptCount val="6"/>
                <c:pt idx="0">
                  <c:v>371.00400341393373</c:v>
                </c:pt>
                <c:pt idx="1">
                  <c:v>365.83813155325004</c:v>
                </c:pt>
                <c:pt idx="2">
                  <c:v>359.96672389621733</c:v>
                </c:pt>
                <c:pt idx="3">
                  <c:v>353.3159633641958</c:v>
                </c:pt>
                <c:pt idx="4">
                  <c:v>345.80332359710451</c:v>
                </c:pt>
                <c:pt idx="5">
                  <c:v>337.33636969927255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929-4722-A85A-3DA8FB1A0F04}"/>
            </c:ext>
          </c:extLst>
        </c:ser>
        <c:ser>
          <c:idx val="11"/>
          <c:order val="9"/>
          <c:tx>
            <c:strRef>
              <c:f>avvioAvvolto!$X$18</c:f>
              <c:strCache>
                <c:ptCount val="1"/>
                <c:pt idx="0">
                  <c:v>450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avvioAvvolto!$Z$18:$Z$23</c:f>
              <c:numCache>
                <c:formatCode>0</c:formatCode>
                <c:ptCount val="6"/>
                <c:pt idx="0">
                  <c:v>1088</c:v>
                </c:pt>
                <c:pt idx="1">
                  <c:v>1111</c:v>
                </c:pt>
                <c:pt idx="2">
                  <c:v>1134</c:v>
                </c:pt>
                <c:pt idx="3">
                  <c:v>1157</c:v>
                </c:pt>
                <c:pt idx="4">
                  <c:v>1180</c:v>
                </c:pt>
                <c:pt idx="5">
                  <c:v>1203</c:v>
                </c:pt>
              </c:numCache>
            </c:numRef>
          </c:xVal>
          <c:yVal>
            <c:numRef>
              <c:f>avvioAvvolto!$AA$18:$AA$23</c:f>
              <c:numCache>
                <c:formatCode>General</c:formatCode>
                <c:ptCount val="6"/>
                <c:pt idx="0">
                  <c:v>366.67687532580379</c:v>
                </c:pt>
                <c:pt idx="1">
                  <c:v>360.65088646770278</c:v>
                </c:pt>
                <c:pt idx="2">
                  <c:v>353.78541043956045</c:v>
                </c:pt>
                <c:pt idx="3">
                  <c:v>345.98757330424263</c:v>
                </c:pt>
                <c:pt idx="4">
                  <c:v>337.1528483313337</c:v>
                </c:pt>
                <c:pt idx="5">
                  <c:v>327.16334483682806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929-4722-A85A-3DA8FB1A0F04}"/>
            </c:ext>
          </c:extLst>
        </c:ser>
        <c:ser>
          <c:idx val="6"/>
          <c:order val="10"/>
          <c:tx>
            <c:strRef>
              <c:f>avvioAvvolto!$X$6</c:f>
              <c:strCache>
                <c:ptCount val="1"/>
                <c:pt idx="0">
                  <c:v>70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ot"/>
              <a:tailEnd type="oval" w="sm" len="sm"/>
            </a:ln>
          </c:spPr>
          <c:marker>
            <c:symbol val="none"/>
          </c:marker>
          <c:xVal>
            <c:numRef>
              <c:f>avvioAvvolto!$V$5:$V$6</c:f>
              <c:numCache>
                <c:formatCode>0.00</c:formatCode>
                <c:ptCount val="2"/>
                <c:pt idx="0">
                  <c:v>1407.5</c:v>
                </c:pt>
                <c:pt idx="1">
                  <c:v>1407.5</c:v>
                </c:pt>
              </c:numCache>
            </c:numRef>
          </c:xVal>
          <c:yVal>
            <c:numRef>
              <c:f>avvioAvvolto!$W$5:$W$6</c:f>
              <c:numCache>
                <c:formatCode>General</c:formatCode>
                <c:ptCount val="2"/>
                <c:pt idx="0">
                  <c:v>0</c:v>
                </c:pt>
                <c:pt idx="1">
                  <c:v>359.00634555351957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29-4722-A85A-3DA8FB1A0F04}"/>
            </c:ext>
          </c:extLst>
        </c:ser>
        <c:ser>
          <c:idx val="8"/>
          <c:order val="11"/>
          <c:tx>
            <c:strRef>
              <c:f>avvioAvvolto!$X$9</c:f>
              <c:strCache>
                <c:ptCount val="1"/>
                <c:pt idx="0">
                  <c:v>120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ot"/>
              <a:tailEnd type="oval" w="sm" len="sm"/>
            </a:ln>
          </c:spPr>
          <c:marker>
            <c:symbol val="none"/>
          </c:marker>
          <c:xVal>
            <c:numRef>
              <c:f>avvioAvvolto!$V$8:$V$9</c:f>
              <c:numCache>
                <c:formatCode>0.00</c:formatCode>
                <c:ptCount val="2"/>
                <c:pt idx="0">
                  <c:v>1355</c:v>
                </c:pt>
                <c:pt idx="1">
                  <c:v>1355</c:v>
                </c:pt>
              </c:numCache>
            </c:numRef>
          </c:xVal>
          <c:yVal>
            <c:numRef>
              <c:f>avvioAvvolto!$W$8:$W$9</c:f>
              <c:numCache>
                <c:formatCode>General</c:formatCode>
                <c:ptCount val="2"/>
                <c:pt idx="0">
                  <c:v>0</c:v>
                </c:pt>
                <c:pt idx="1">
                  <c:v>348.61007708053262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29-4722-A85A-3DA8FB1A0F04}"/>
            </c:ext>
          </c:extLst>
        </c:ser>
        <c:ser>
          <c:idx val="7"/>
          <c:order val="12"/>
          <c:tx>
            <c:strRef>
              <c:f>avvioAvvolto!$X$12</c:f>
              <c:strCache>
                <c:ptCount val="1"/>
                <c:pt idx="0">
                  <c:v>200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ot"/>
              <a:tailEnd type="oval" w="sm" len="sm"/>
            </a:ln>
          </c:spPr>
          <c:marker>
            <c:symbol val="none"/>
          </c:marker>
          <c:xVal>
            <c:numRef>
              <c:f>avvioAvvolto!$V$11:$V$12</c:f>
              <c:numCache>
                <c:formatCode>0.00</c:formatCode>
                <c:ptCount val="2"/>
                <c:pt idx="0">
                  <c:v>1279</c:v>
                </c:pt>
                <c:pt idx="1">
                  <c:v>1279</c:v>
                </c:pt>
              </c:numCache>
            </c:numRef>
          </c:xVal>
          <c:yVal>
            <c:numRef>
              <c:f>avvioAvvolto!$W$11:$W$12</c:f>
              <c:numCache>
                <c:formatCode>General</c:formatCode>
                <c:ptCount val="2"/>
                <c:pt idx="0">
                  <c:v>0</c:v>
                </c:pt>
                <c:pt idx="1">
                  <c:v>337.33636969927272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29-4722-A85A-3DA8FB1A0F04}"/>
            </c:ext>
          </c:extLst>
        </c:ser>
        <c:ser>
          <c:idx val="9"/>
          <c:order val="13"/>
          <c:tx>
            <c:strRef>
              <c:f>avvioAvvolto!$X$15</c:f>
              <c:strCache>
                <c:ptCount val="1"/>
                <c:pt idx="0">
                  <c:v>290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ot"/>
              <a:tailEnd type="oval" w="sm" len="sm"/>
            </a:ln>
          </c:spPr>
          <c:marker>
            <c:symbol val="none"/>
          </c:marker>
          <c:xVal>
            <c:numRef>
              <c:f>avvioAvvolto!$V$14:$V$15</c:f>
              <c:numCache>
                <c:formatCode>0.00</c:formatCode>
                <c:ptCount val="2"/>
                <c:pt idx="0">
                  <c:v>1203</c:v>
                </c:pt>
                <c:pt idx="1">
                  <c:v>1203</c:v>
                </c:pt>
              </c:numCache>
            </c:numRef>
          </c:xVal>
          <c:yVal>
            <c:numRef>
              <c:f>avvioAvvolto!$W$14:$W$15</c:f>
              <c:numCache>
                <c:formatCode>General</c:formatCode>
                <c:ptCount val="2"/>
                <c:pt idx="0">
                  <c:v>0</c:v>
                </c:pt>
                <c:pt idx="1">
                  <c:v>327.16334483682806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929-4722-A85A-3DA8FB1A0F04}"/>
            </c:ext>
          </c:extLst>
        </c:ser>
        <c:ser>
          <c:idx val="10"/>
          <c:order val="14"/>
          <c:tx>
            <c:strRef>
              <c:f>avvioAvvolto!$X$18</c:f>
              <c:strCache>
                <c:ptCount val="1"/>
                <c:pt idx="0">
                  <c:v>450</c:v>
                </c:pt>
              </c:strCache>
            </c:strRef>
          </c:tx>
          <c:spPr>
            <a:ln w="9525">
              <a:solidFill>
                <a:schemeClr val="tx1"/>
              </a:solidFill>
              <a:prstDash val="sysDot"/>
              <a:tailEnd type="oval" w="sm" len="sm"/>
            </a:ln>
          </c:spPr>
          <c:marker>
            <c:symbol val="none"/>
          </c:marker>
          <c:xVal>
            <c:numRef>
              <c:f>avvioAvvolto!$V$17:$V$18</c:f>
              <c:numCache>
                <c:formatCode>0.00</c:formatCode>
                <c:ptCount val="2"/>
                <c:pt idx="0">
                  <c:v>1088</c:v>
                </c:pt>
                <c:pt idx="1">
                  <c:v>1088</c:v>
                </c:pt>
              </c:numCache>
            </c:numRef>
          </c:xVal>
          <c:yVal>
            <c:numRef>
              <c:f>avvioAvvolto!$W$17:$W$18</c:f>
              <c:numCache>
                <c:formatCode>General</c:formatCode>
                <c:ptCount val="2"/>
                <c:pt idx="0">
                  <c:v>0</c:v>
                </c:pt>
                <c:pt idx="1">
                  <c:v>311.36853084895426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929-4722-A85A-3DA8FB1A0F04}"/>
            </c:ext>
          </c:extLst>
        </c:ser>
        <c:ser>
          <c:idx val="15"/>
          <c:order val="15"/>
          <c:tx>
            <c:v>T1</c:v>
          </c:tx>
          <c:spPr>
            <a:ln>
              <a:prstDash val="sysDash"/>
            </a:ln>
          </c:spPr>
          <c:marker>
            <c:symbol val="none"/>
          </c:marker>
          <c:dPt>
            <c:idx val="1"/>
            <c:marker/>
            <c:bubble3D val="0"/>
            <c:spPr>
              <a:ln w="1905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929-4722-A85A-3DA8FB1A0F04}"/>
              </c:ext>
            </c:extLst>
          </c:dPt>
          <c:xVal>
            <c:numRef>
              <c:f>avvioAvvolto!$V$18:$V$19</c:f>
              <c:numCache>
                <c:formatCode>0.00</c:formatCode>
                <c:ptCount val="2"/>
                <c:pt idx="0">
                  <c:v>1088</c:v>
                </c:pt>
                <c:pt idx="1">
                  <c:v>1088</c:v>
                </c:pt>
              </c:numCache>
            </c:numRef>
          </c:xVal>
          <c:yVal>
            <c:numRef>
              <c:f>avvioAvvolto!$W$18:$W$19</c:f>
              <c:numCache>
                <c:formatCode>General</c:formatCode>
                <c:ptCount val="2"/>
                <c:pt idx="0">
                  <c:v>311.36853084895426</c:v>
                </c:pt>
                <c:pt idx="1">
                  <c:v>366.67687532580379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929-4722-A85A-3DA8FB1A0F04}"/>
            </c:ext>
          </c:extLst>
        </c:ser>
        <c:ser>
          <c:idx val="16"/>
          <c:order val="16"/>
          <c:tx>
            <c:v>T2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avvioAvvolto!$V$15:$V$16</c:f>
              <c:numCache>
                <c:formatCode>0.00</c:formatCode>
                <c:ptCount val="2"/>
                <c:pt idx="0">
                  <c:v>1203</c:v>
                </c:pt>
                <c:pt idx="1">
                  <c:v>1203</c:v>
                </c:pt>
              </c:numCache>
            </c:numRef>
          </c:xVal>
          <c:yVal>
            <c:numRef>
              <c:f>avvioAvvolto!$W$15:$W$16</c:f>
              <c:numCache>
                <c:formatCode>General</c:formatCode>
                <c:ptCount val="2"/>
                <c:pt idx="0">
                  <c:v>327.16334483682806</c:v>
                </c:pt>
                <c:pt idx="1">
                  <c:v>371.00400341393373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929-4722-A85A-3DA8FB1A0F04}"/>
            </c:ext>
          </c:extLst>
        </c:ser>
        <c:ser>
          <c:idx val="17"/>
          <c:order val="17"/>
          <c:tx>
            <c:v>T3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avvioAvvolto!$V$12:$V$13</c:f>
              <c:numCache>
                <c:formatCode>0.00</c:formatCode>
                <c:ptCount val="2"/>
                <c:pt idx="0">
                  <c:v>1279</c:v>
                </c:pt>
                <c:pt idx="1">
                  <c:v>1279</c:v>
                </c:pt>
              </c:numCache>
            </c:numRef>
          </c:xVal>
          <c:yVal>
            <c:numRef>
              <c:f>avvioAvvolto!$W$12:$W$13</c:f>
              <c:numCache>
                <c:formatCode>General</c:formatCode>
                <c:ptCount val="2"/>
                <c:pt idx="0">
                  <c:v>337.33636969927272</c:v>
                </c:pt>
                <c:pt idx="1">
                  <c:v>387.61846671679319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9929-4722-A85A-3DA8FB1A0F04}"/>
            </c:ext>
          </c:extLst>
        </c:ser>
        <c:ser>
          <c:idx val="18"/>
          <c:order val="18"/>
          <c:tx>
            <c:v>T4</c:v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avvioAvvolto!$V$9:$V$10</c:f>
              <c:numCache>
                <c:formatCode>0.00</c:formatCode>
                <c:ptCount val="2"/>
                <c:pt idx="0">
                  <c:v>1355</c:v>
                </c:pt>
                <c:pt idx="1">
                  <c:v>1355</c:v>
                </c:pt>
              </c:numCache>
            </c:numRef>
          </c:xVal>
          <c:yVal>
            <c:numRef>
              <c:f>avvioAvvolto!$W$9:$W$10</c:f>
              <c:numCache>
                <c:formatCode>General</c:formatCode>
                <c:ptCount val="2"/>
                <c:pt idx="0">
                  <c:v>348.61007708053262</c:v>
                </c:pt>
                <c:pt idx="1">
                  <c:v>393.25203909417519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9929-4722-A85A-3DA8FB1A0F04}"/>
            </c:ext>
          </c:extLst>
        </c:ser>
        <c:ser>
          <c:idx val="19"/>
          <c:order val="19"/>
          <c:tx>
            <c:v>R1Sovrapp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avvioAvvolto!$F$7:$F$79</c:f>
              <c:numCache>
                <c:formatCode>General</c:formatCode>
                <c:ptCount val="73"/>
                <c:pt idx="0">
                  <c:v>0</c:v>
                </c:pt>
                <c:pt idx="1">
                  <c:v>15.0001</c:v>
                </c:pt>
                <c:pt idx="2">
                  <c:v>30.0002</c:v>
                </c:pt>
                <c:pt idx="3">
                  <c:v>45.000299999999996</c:v>
                </c:pt>
                <c:pt idx="4">
                  <c:v>60.000399999999999</c:v>
                </c:pt>
                <c:pt idx="5">
                  <c:v>75.000500000000002</c:v>
                </c:pt>
                <c:pt idx="6">
                  <c:v>90.000600000000006</c:v>
                </c:pt>
                <c:pt idx="7">
                  <c:v>105.00070000000001</c:v>
                </c:pt>
                <c:pt idx="8">
                  <c:v>120.00080000000001</c:v>
                </c:pt>
                <c:pt idx="9">
                  <c:v>135.0009</c:v>
                </c:pt>
                <c:pt idx="10">
                  <c:v>150.001</c:v>
                </c:pt>
                <c:pt idx="11">
                  <c:v>165.00110000000001</c:v>
                </c:pt>
                <c:pt idx="12">
                  <c:v>180.00120000000001</c:v>
                </c:pt>
                <c:pt idx="13">
                  <c:v>195.00130000000001</c:v>
                </c:pt>
                <c:pt idx="14">
                  <c:v>210.00140000000002</c:v>
                </c:pt>
                <c:pt idx="15">
                  <c:v>225.00150000000002</c:v>
                </c:pt>
                <c:pt idx="16">
                  <c:v>240.00160000000002</c:v>
                </c:pt>
                <c:pt idx="17">
                  <c:v>255.00170000000003</c:v>
                </c:pt>
                <c:pt idx="18">
                  <c:v>270.0018</c:v>
                </c:pt>
                <c:pt idx="19">
                  <c:v>285.00189999999998</c:v>
                </c:pt>
                <c:pt idx="20">
                  <c:v>300.00199999999995</c:v>
                </c:pt>
                <c:pt idx="21">
                  <c:v>315.00209999999993</c:v>
                </c:pt>
                <c:pt idx="22">
                  <c:v>330.0021999999999</c:v>
                </c:pt>
                <c:pt idx="23">
                  <c:v>345.00229999999988</c:v>
                </c:pt>
                <c:pt idx="24">
                  <c:v>360.00239999999985</c:v>
                </c:pt>
                <c:pt idx="25">
                  <c:v>375.00249999999983</c:v>
                </c:pt>
                <c:pt idx="26">
                  <c:v>390.0025999999998</c:v>
                </c:pt>
                <c:pt idx="27">
                  <c:v>405.00269999999978</c:v>
                </c:pt>
                <c:pt idx="28">
                  <c:v>420.00279999999975</c:v>
                </c:pt>
                <c:pt idx="29">
                  <c:v>435.00289999999973</c:v>
                </c:pt>
                <c:pt idx="30">
                  <c:v>450.0029999999997</c:v>
                </c:pt>
                <c:pt idx="31">
                  <c:v>465.00309999999968</c:v>
                </c:pt>
                <c:pt idx="32">
                  <c:v>480.00319999999965</c:v>
                </c:pt>
                <c:pt idx="33">
                  <c:v>495.00329999999963</c:v>
                </c:pt>
                <c:pt idx="34">
                  <c:v>510.0033999999996</c:v>
                </c:pt>
                <c:pt idx="35">
                  <c:v>525.00349999999958</c:v>
                </c:pt>
                <c:pt idx="36">
                  <c:v>540.00359999999955</c:v>
                </c:pt>
                <c:pt idx="37">
                  <c:v>555.00369999999953</c:v>
                </c:pt>
                <c:pt idx="38">
                  <c:v>570.0037999999995</c:v>
                </c:pt>
                <c:pt idx="39">
                  <c:v>585.00389999999948</c:v>
                </c:pt>
                <c:pt idx="40">
                  <c:v>600.00399999999945</c:v>
                </c:pt>
                <c:pt idx="41">
                  <c:v>615.00409999999943</c:v>
                </c:pt>
                <c:pt idx="42">
                  <c:v>630.0041999999994</c:v>
                </c:pt>
                <c:pt idx="43">
                  <c:v>645.00429999999938</c:v>
                </c:pt>
                <c:pt idx="44">
                  <c:v>660.00439999999935</c:v>
                </c:pt>
                <c:pt idx="45">
                  <c:v>675.00449999999933</c:v>
                </c:pt>
                <c:pt idx="46">
                  <c:v>690.0045999999993</c:v>
                </c:pt>
                <c:pt idx="47">
                  <c:v>705.00469999999927</c:v>
                </c:pt>
                <c:pt idx="48">
                  <c:v>720.00479999999925</c:v>
                </c:pt>
                <c:pt idx="49">
                  <c:v>735.00489999999922</c:v>
                </c:pt>
                <c:pt idx="50">
                  <c:v>750.0049999999992</c:v>
                </c:pt>
                <c:pt idx="51">
                  <c:v>765.00509999999917</c:v>
                </c:pt>
                <c:pt idx="52">
                  <c:v>780.00519999999915</c:v>
                </c:pt>
                <c:pt idx="53">
                  <c:v>795.00529999999912</c:v>
                </c:pt>
                <c:pt idx="54">
                  <c:v>810.0053999999991</c:v>
                </c:pt>
                <c:pt idx="55">
                  <c:v>825.00549999999907</c:v>
                </c:pt>
                <c:pt idx="56">
                  <c:v>840.00559999999905</c:v>
                </c:pt>
                <c:pt idx="57">
                  <c:v>855.00569999999902</c:v>
                </c:pt>
                <c:pt idx="58">
                  <c:v>870.005799999999</c:v>
                </c:pt>
                <c:pt idx="59">
                  <c:v>885.00589999999897</c:v>
                </c:pt>
                <c:pt idx="60">
                  <c:v>900.00599999999895</c:v>
                </c:pt>
                <c:pt idx="61">
                  <c:v>915.00609999999892</c:v>
                </c:pt>
                <c:pt idx="62">
                  <c:v>930.0061999999989</c:v>
                </c:pt>
                <c:pt idx="63">
                  <c:v>945.00629999999887</c:v>
                </c:pt>
                <c:pt idx="64">
                  <c:v>960.00639999999885</c:v>
                </c:pt>
                <c:pt idx="65">
                  <c:v>975.00649999999882</c:v>
                </c:pt>
                <c:pt idx="66">
                  <c:v>990.0065999999988</c:v>
                </c:pt>
                <c:pt idx="67">
                  <c:v>1005.0066999999988</c:v>
                </c:pt>
                <c:pt idx="68">
                  <c:v>1020.0067999999987</c:v>
                </c:pt>
                <c:pt idx="69">
                  <c:v>1035.0068999999987</c:v>
                </c:pt>
                <c:pt idx="70">
                  <c:v>1050.0069999999987</c:v>
                </c:pt>
                <c:pt idx="71">
                  <c:v>1065.0070999999987</c:v>
                </c:pt>
                <c:pt idx="72">
                  <c:v>1080.0071999999986</c:v>
                </c:pt>
              </c:numCache>
            </c:numRef>
          </c:xVal>
          <c:yVal>
            <c:numRef>
              <c:f>avvioAvvolto!$L$7:$L$79</c:f>
              <c:numCache>
                <c:formatCode>General</c:formatCode>
                <c:ptCount val="73"/>
                <c:pt idx="0">
                  <c:v>391.63592951820897</c:v>
                </c:pt>
                <c:pt idx="1">
                  <c:v>392.18483833389791</c:v>
                </c:pt>
                <c:pt idx="2">
                  <c:v>392.72050261711206</c:v>
                </c:pt>
                <c:pt idx="3">
                  <c:v>393.24234765035106</c:v>
                </c:pt>
                <c:pt idx="4">
                  <c:v>393.74977718494563</c:v>
                </c:pt>
                <c:pt idx="5">
                  <c:v>394.24217256851313</c:v>
                </c:pt>
                <c:pt idx="6">
                  <c:v>394.71889183288926</c:v>
                </c:pt>
                <c:pt idx="7">
                  <c:v>395.17926874053165</c:v>
                </c:pt>
                <c:pt idx="8">
                  <c:v>395.62261178727647</c:v>
                </c:pt>
                <c:pt idx="9">
                  <c:v>396.04820315921131</c:v>
                </c:pt>
                <c:pt idx="10">
                  <c:v>396.45529764129384</c:v>
                </c:pt>
                <c:pt idx="11">
                  <c:v>396.84312147521899</c:v>
                </c:pt>
                <c:pt idx="12">
                  <c:v>397.21087116388139</c:v>
                </c:pt>
                <c:pt idx="13">
                  <c:v>397.5577122196359</c:v>
                </c:pt>
                <c:pt idx="14">
                  <c:v>397.88277785339011</c:v>
                </c:pt>
                <c:pt idx="15">
                  <c:v>398.18516760138715</c:v>
                </c:pt>
                <c:pt idx="16">
                  <c:v>398.46394588635565</c:v>
                </c:pt>
                <c:pt idx="17">
                  <c:v>398.71814050950121</c:v>
                </c:pt>
                <c:pt idx="18">
                  <c:v>398.94674106960576</c:v>
                </c:pt>
                <c:pt idx="19">
                  <c:v>399.1486973052746</c:v>
                </c:pt>
                <c:pt idx="20">
                  <c:v>399.32291735612984</c:v>
                </c:pt>
                <c:pt idx="21">
                  <c:v>399.46826593849499</c:v>
                </c:pt>
                <c:pt idx="22">
                  <c:v>399.58356243084069</c:v>
                </c:pt>
                <c:pt idx="23">
                  <c:v>399.66757886396772</c:v>
                </c:pt>
                <c:pt idx="24">
                  <c:v>399.71903781059325</c:v>
                </c:pt>
                <c:pt idx="25">
                  <c:v>399.73661016867226</c:v>
                </c:pt>
                <c:pt idx="26">
                  <c:v>399.71891283242815</c:v>
                </c:pt>
                <c:pt idx="27">
                  <c:v>399.66450624468422</c:v>
                </c:pt>
                <c:pt idx="28">
                  <c:v>399.57189182368035</c:v>
                </c:pt>
                <c:pt idx="29">
                  <c:v>399.43950925712119</c:v>
                </c:pt>
                <c:pt idx="30">
                  <c:v>399.26573365573233</c:v>
                </c:pt>
                <c:pt idx="31">
                  <c:v>399.04887255809905</c:v>
                </c:pt>
                <c:pt idx="32">
                  <c:v>398.78716277802363</c:v>
                </c:pt>
                <c:pt idx="33">
                  <c:v>398.47876708505822</c:v>
                </c:pt>
                <c:pt idx="34">
                  <c:v>398.12177070825294</c:v>
                </c:pt>
                <c:pt idx="35">
                  <c:v>397.71417765248583</c:v>
                </c:pt>
                <c:pt idx="36">
                  <c:v>397.25390681603898</c:v>
                </c:pt>
                <c:pt idx="37">
                  <c:v>396.73878789729747</c:v>
                </c:pt>
                <c:pt idx="38">
                  <c:v>396.16655707764164</c:v>
                </c:pt>
                <c:pt idx="39">
                  <c:v>395.53485246669692</c:v>
                </c:pt>
                <c:pt idx="40">
                  <c:v>394.841209295157</c:v>
                </c:pt>
                <c:pt idx="41">
                  <c:v>394.08305483936471</c:v>
                </c:pt>
                <c:pt idx="42">
                  <c:v>393.25770306071894</c:v>
                </c:pt>
                <c:pt idx="43">
                  <c:v>392.36234894178563</c:v>
                </c:pt>
                <c:pt idx="44">
                  <c:v>391.39406249969312</c:v>
                </c:pt>
                <c:pt idx="45">
                  <c:v>390.34978245599984</c:v>
                </c:pt>
                <c:pt idx="46">
                  <c:v>389.2263095407227</c:v>
                </c:pt>
                <c:pt idx="47">
                  <c:v>388.02029940657508</c:v>
                </c:pt>
                <c:pt idx="48">
                  <c:v>386.72825512772289</c:v>
                </c:pt>
                <c:pt idx="49">
                  <c:v>385.34651925544796</c:v>
                </c:pt>
                <c:pt idx="50">
                  <c:v>383.87126540106493</c:v>
                </c:pt>
                <c:pt idx="51">
                  <c:v>382.29848931419707</c:v>
                </c:pt>
                <c:pt idx="52">
                  <c:v>380.62399942210936</c:v>
                </c:pt>
                <c:pt idx="53">
                  <c:v>378.84340679317626</c:v>
                </c:pt>
                <c:pt idx="54">
                  <c:v>376.95211448471667</c:v>
                </c:pt>
                <c:pt idx="55">
                  <c:v>374.94530623235153</c:v>
                </c:pt>
                <c:pt idx="56">
                  <c:v>372.81793443468149</c:v>
                </c:pt>
                <c:pt idx="57">
                  <c:v>370.56470738344342</c:v>
                </c:pt>
                <c:pt idx="58">
                  <c:v>368.18007568534313</c:v>
                </c:pt>
                <c:pt idx="59">
                  <c:v>365.65821781744586</c:v>
                </c:pt>
                <c:pt idx="60">
                  <c:v>362.99302475330785</c:v>
                </c:pt>
                <c:pt idx="61">
                  <c:v>360.17808359191673</c:v>
                </c:pt>
                <c:pt idx="62">
                  <c:v>357.20666011591248</c:v>
                </c:pt>
                <c:pt idx="63">
                  <c:v>354.07168019947295</c:v>
                </c:pt>
                <c:pt idx="64">
                  <c:v>350.76570997957731</c:v>
                </c:pt>
                <c:pt idx="65">
                  <c:v>347.28093469708335</c:v>
                </c:pt>
                <c:pt idx="66">
                  <c:v>343.60913610608497</c:v>
                </c:pt>
                <c:pt idx="67">
                  <c:v>339.74166834128658</c:v>
                </c:pt>
                <c:pt idx="68">
                  <c:v>335.66943212357751</c:v>
                </c:pt>
                <c:pt idx="69">
                  <c:v>331.38284717349831</c:v>
                </c:pt>
                <c:pt idx="70">
                  <c:v>326.87182269078141</c:v>
                </c:pt>
                <c:pt idx="71">
                  <c:v>322.12572574550853</c:v>
                </c:pt>
                <c:pt idx="72">
                  <c:v>317.13334741252231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8E0-48F5-9336-B0EE2F561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8578959"/>
        <c:axId val="1894565904"/>
      </c:scatterChart>
      <c:valAx>
        <c:axId val="1958578959"/>
        <c:scaling>
          <c:orientation val="minMax"/>
          <c:max val="160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n</a:t>
                </a:r>
                <a:r>
                  <a:rPr lang="it-IT" sz="1200" baseline="-25000"/>
                  <a:t>r</a:t>
                </a:r>
                <a:r>
                  <a:rPr lang="it-IT" sz="1400" baseline="0"/>
                  <a:t> </a:t>
                </a:r>
                <a:r>
                  <a:rPr lang="it-IT" sz="1100" b="0" baseline="0"/>
                  <a:t>[rpm]</a:t>
                </a:r>
              </a:p>
              <a:p>
                <a:pPr>
                  <a:defRPr/>
                </a:pPr>
                <a:r>
                  <a:rPr lang="it-IT" sz="1000" b="0" i="0" u="none" strike="noStrike" baseline="0">
                    <a:effectLst/>
                  </a:rPr>
                  <a:t>Velocità di rotazione</a:t>
                </a:r>
                <a:endParaRPr lang="it-IT" sz="1400" b="0" baseline="0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894565904"/>
        <c:crosses val="autoZero"/>
        <c:crossBetween val="midCat"/>
      </c:valAx>
      <c:valAx>
        <c:axId val="189456590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Coppia motrice </a:t>
                </a:r>
                <a:r>
                  <a:rPr lang="it-IT" b="0"/>
                  <a:t>[Nm]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900" b="0" i="0">
                <a:solidFill>
                  <a:srgbClr val="595959"/>
                </a:solidFill>
                <a:latin typeface="Calibri"/>
              </a:defRPr>
            </a:pPr>
            <a:endParaRPr lang="it-IT"/>
          </a:p>
        </c:txPr>
        <c:crossAx val="1958578959"/>
        <c:crosses val="autoZero"/>
        <c:crossBetween val="midCat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434975</xdr:colOff>
      <xdr:row>0</xdr:row>
      <xdr:rowOff>91722</xdr:rowOff>
    </xdr:from>
    <xdr:ext cx="4797425" cy="34254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74311</xdr:colOff>
      <xdr:row>16</xdr:row>
      <xdr:rowOff>80615</xdr:rowOff>
    </xdr:from>
    <xdr:ext cx="3743325" cy="15906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9061" y="3198465"/>
          <a:ext cx="3743325" cy="15906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0.12018</cdr:x>
      <cdr:y>0.11381</cdr:y>
    </cdr:from>
    <cdr:to>
      <cdr:x>0.21696</cdr:x>
      <cdr:y>0.21388</cdr:y>
    </cdr:to>
    <cdr:sp macro="" textlink="">
      <cdr:nvSpPr>
        <cdr:cNvPr id="5" name="Rettangolo 4">
          <a:extLst xmlns:a="http://schemas.openxmlformats.org/drawingml/2006/main">
            <a:ext uri="{FF2B5EF4-FFF2-40B4-BE49-F238E27FC236}">
              <a16:creationId xmlns:a16="http://schemas.microsoft.com/office/drawing/2014/main" id="{AE9E0F64-6E6B-4F21-8304-A3DC94D81BA0}"/>
            </a:ext>
          </a:extLst>
        </cdr:cNvPr>
        <cdr:cNvSpPr/>
      </cdr:nvSpPr>
      <cdr:spPr>
        <a:xfrm xmlns:a="http://schemas.openxmlformats.org/drawingml/2006/main">
          <a:off x="576546" y="389854"/>
          <a:ext cx="464295" cy="3427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</a:t>
          </a:r>
          <a:endParaRPr lang="it-IT" sz="1600" b="0" cap="none" spc="0" baseline="0">
            <a:ln w="0"/>
            <a:solidFill>
              <a:schemeClr val="accent1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0.2829</cdr:x>
      <cdr:y>0.40506</cdr:y>
    </cdr:from>
    <cdr:to>
      <cdr:x>0.52262</cdr:x>
      <cdr:y>0.42978</cdr:y>
    </cdr:to>
    <cdr:sp macro="" textlink="">
      <cdr:nvSpPr>
        <cdr:cNvPr id="74" name="Rettangolo 73">
          <a:extLst xmlns:a="http://schemas.openxmlformats.org/drawingml/2006/main">
            <a:ext uri="{FF2B5EF4-FFF2-40B4-BE49-F238E27FC236}">
              <a16:creationId xmlns:a16="http://schemas.microsoft.com/office/drawing/2014/main" id="{102FBF09-E4DC-47C5-92AC-7E687A969AE2}"/>
            </a:ext>
          </a:extLst>
        </cdr:cNvPr>
        <cdr:cNvSpPr/>
      </cdr:nvSpPr>
      <cdr:spPr>
        <a:xfrm xmlns:a="http://schemas.openxmlformats.org/drawingml/2006/main" rot="21160983">
          <a:off x="1357175" y="1387533"/>
          <a:ext cx="1150038" cy="8467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prstTxWarp prst="textArchDown">
            <a:avLst>
              <a:gd name="adj" fmla="val 110281"/>
            </a:avLst>
          </a:prstTxWarp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ysClr val="windowText" lastClr="0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Coppia resistente</a:t>
          </a:r>
        </a:p>
      </cdr:txBody>
    </cdr:sp>
  </cdr:relSizeAnchor>
  <cdr:relSizeAnchor xmlns:cdr="http://schemas.openxmlformats.org/drawingml/2006/chartDrawing">
    <cdr:from>
      <cdr:x>0.27751</cdr:x>
      <cdr:y>0.48131</cdr:y>
    </cdr:from>
    <cdr:to>
      <cdr:x>0.41898</cdr:x>
      <cdr:y>0.58138</cdr:y>
    </cdr:to>
    <cdr:sp macro="" textlink="">
      <cdr:nvSpPr>
        <cdr:cNvPr id="13" name="Rettangolo 12">
          <a:extLst xmlns:a="http://schemas.openxmlformats.org/drawingml/2006/main">
            <a:ext uri="{FF2B5EF4-FFF2-40B4-BE49-F238E27FC236}">
              <a16:creationId xmlns:a16="http://schemas.microsoft.com/office/drawing/2014/main" id="{8C85F48F-6E87-44F5-B959-1D135BD122F8}"/>
            </a:ext>
          </a:extLst>
        </cdr:cNvPr>
        <cdr:cNvSpPr/>
      </cdr:nvSpPr>
      <cdr:spPr>
        <a:xfrm xmlns:a="http://schemas.openxmlformats.org/drawingml/2006/main">
          <a:off x="1331353" y="1648697"/>
          <a:ext cx="678692" cy="3427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rgbClr val="1B6B17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rgbClr val="1B6B17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MIN</a:t>
          </a:r>
          <a:endParaRPr lang="it-IT" sz="1600" b="0" cap="none" spc="0" baseline="0">
            <a:ln w="0"/>
            <a:solidFill>
              <a:srgbClr val="1B6B17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0.12847</cdr:x>
      <cdr:y>0.42219</cdr:y>
    </cdr:from>
    <cdr:to>
      <cdr:x>0.21377</cdr:x>
      <cdr:y>0.52226</cdr:y>
    </cdr:to>
    <cdr:sp macro="" textlink="">
      <cdr:nvSpPr>
        <cdr:cNvPr id="12" name="Rettangolo 11">
          <a:extLst xmlns:a="http://schemas.openxmlformats.org/drawingml/2006/main">
            <a:ext uri="{FF2B5EF4-FFF2-40B4-BE49-F238E27FC236}">
              <a16:creationId xmlns:a16="http://schemas.microsoft.com/office/drawing/2014/main" id="{B44D45D5-B934-40CD-8E21-B1B43D405822}"/>
            </a:ext>
          </a:extLst>
        </cdr:cNvPr>
        <cdr:cNvSpPr/>
      </cdr:nvSpPr>
      <cdr:spPr>
        <a:xfrm xmlns:a="http://schemas.openxmlformats.org/drawingml/2006/main">
          <a:off x="616313" y="1446188"/>
          <a:ext cx="409212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rgbClr val="996633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rgbClr val="996633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4</a:t>
          </a:r>
          <a:endParaRPr lang="it-IT" sz="1600" b="0" cap="none" spc="0" baseline="0">
            <a:ln w="0"/>
            <a:solidFill>
              <a:srgbClr val="996633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0.12887</cdr:x>
      <cdr:y>0.32622</cdr:y>
    </cdr:from>
    <cdr:to>
      <cdr:x>0.20809</cdr:x>
      <cdr:y>0.42629</cdr:y>
    </cdr:to>
    <cdr:sp macro="" textlink="">
      <cdr:nvSpPr>
        <cdr:cNvPr id="14" name="Rettangolo 13">
          <a:extLst xmlns:a="http://schemas.openxmlformats.org/drawingml/2006/main">
            <a:ext uri="{FF2B5EF4-FFF2-40B4-BE49-F238E27FC236}">
              <a16:creationId xmlns:a16="http://schemas.microsoft.com/office/drawing/2014/main" id="{327CF7CB-ADF2-4B40-9CFF-A8B8939B9610}"/>
            </a:ext>
          </a:extLst>
        </cdr:cNvPr>
        <cdr:cNvSpPr/>
      </cdr:nvSpPr>
      <cdr:spPr>
        <a:xfrm xmlns:a="http://schemas.openxmlformats.org/drawingml/2006/main">
          <a:off x="618222" y="1117467"/>
          <a:ext cx="380089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</a:t>
          </a:r>
          <a:endParaRPr lang="it-IT" sz="1600" b="0" cap="none" spc="0" baseline="0">
            <a:ln w="0"/>
            <a:solidFill>
              <a:schemeClr val="bg2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0.11687</cdr:x>
      <cdr:y>0.23793</cdr:y>
    </cdr:from>
    <cdr:to>
      <cdr:x>0.22322</cdr:x>
      <cdr:y>0.338</cdr:y>
    </cdr:to>
    <cdr:sp macro="" textlink="">
      <cdr:nvSpPr>
        <cdr:cNvPr id="15" name="Rettangolo 14">
          <a:extLst xmlns:a="http://schemas.openxmlformats.org/drawingml/2006/main">
            <a:ext uri="{FF2B5EF4-FFF2-40B4-BE49-F238E27FC236}">
              <a16:creationId xmlns:a16="http://schemas.microsoft.com/office/drawing/2014/main" id="{AECDFAE4-70EC-482F-AF24-BB08179204E4}"/>
            </a:ext>
          </a:extLst>
        </cdr:cNvPr>
        <cdr:cNvSpPr/>
      </cdr:nvSpPr>
      <cdr:spPr>
        <a:xfrm xmlns:a="http://schemas.openxmlformats.org/drawingml/2006/main">
          <a:off x="560691" y="815007"/>
          <a:ext cx="510191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rgbClr val="E2AC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rgbClr val="E2AC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</a:t>
          </a:r>
          <a:endParaRPr lang="it-IT" sz="1600" b="0" cap="none" spc="0" baseline="0">
            <a:ln w="0"/>
            <a:solidFill>
              <a:srgbClr val="E2AC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0.63757</cdr:x>
      <cdr:y>0.31192</cdr:y>
    </cdr:from>
    <cdr:to>
      <cdr:x>0.69724</cdr:x>
      <cdr:y>0.39372</cdr:y>
    </cdr:to>
    <cdr:sp macro="" textlink="">
      <cdr:nvSpPr>
        <cdr:cNvPr id="16" name="Rettangolo 15">
          <a:extLst xmlns:a="http://schemas.openxmlformats.org/drawingml/2006/main">
            <a:ext uri="{FF2B5EF4-FFF2-40B4-BE49-F238E27FC236}">
              <a16:creationId xmlns:a16="http://schemas.microsoft.com/office/drawing/2014/main" id="{299916AE-A981-4B23-A121-09CFD181C88E}"/>
            </a:ext>
          </a:extLst>
        </cdr:cNvPr>
        <cdr:cNvSpPr/>
      </cdr:nvSpPr>
      <cdr:spPr>
        <a:xfrm xmlns:a="http://schemas.openxmlformats.org/drawingml/2006/main">
          <a:off x="3058695" y="1068471"/>
          <a:ext cx="28625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</a:t>
          </a:r>
          <a:endParaRPr lang="it-IT" sz="1200" b="0" cap="none" spc="0" baseline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0.69875</cdr:x>
      <cdr:y>0.28936</cdr:y>
    </cdr:from>
    <cdr:to>
      <cdr:x>0.75842</cdr:x>
      <cdr:y>0.37116</cdr:y>
    </cdr:to>
    <cdr:sp macro="" textlink="">
      <cdr:nvSpPr>
        <cdr:cNvPr id="17" name="Rettangolo 16">
          <a:extLst xmlns:a="http://schemas.openxmlformats.org/drawingml/2006/main">
            <a:ext uri="{FF2B5EF4-FFF2-40B4-BE49-F238E27FC236}">
              <a16:creationId xmlns:a16="http://schemas.microsoft.com/office/drawing/2014/main" id="{11439FD9-B87F-4E30-AB62-5FEE33548189}"/>
            </a:ext>
          </a:extLst>
        </cdr:cNvPr>
        <cdr:cNvSpPr/>
      </cdr:nvSpPr>
      <cdr:spPr>
        <a:xfrm xmlns:a="http://schemas.openxmlformats.org/drawingml/2006/main">
          <a:off x="3352224" y="991200"/>
          <a:ext cx="28625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B</a:t>
          </a:r>
          <a:endParaRPr lang="it-IT" sz="1200" b="0" cap="none" spc="0" baseline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0.73821</cdr:x>
      <cdr:y>0.27084</cdr:y>
    </cdr:from>
    <cdr:to>
      <cdr:x>0.79788</cdr:x>
      <cdr:y>0.35264</cdr:y>
    </cdr:to>
    <cdr:sp macro="" textlink="">
      <cdr:nvSpPr>
        <cdr:cNvPr id="18" name="Rettangolo 17">
          <a:extLst xmlns:a="http://schemas.openxmlformats.org/drawingml/2006/main">
            <a:ext uri="{FF2B5EF4-FFF2-40B4-BE49-F238E27FC236}">
              <a16:creationId xmlns:a16="http://schemas.microsoft.com/office/drawing/2014/main" id="{1A45FC77-4ED3-42CE-A6EA-FCFA1CE3E588}"/>
            </a:ext>
          </a:extLst>
        </cdr:cNvPr>
        <cdr:cNvSpPr/>
      </cdr:nvSpPr>
      <cdr:spPr>
        <a:xfrm xmlns:a="http://schemas.openxmlformats.org/drawingml/2006/main">
          <a:off x="3541514" y="927757"/>
          <a:ext cx="28625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C</a:t>
          </a:r>
          <a:endParaRPr lang="it-IT" sz="1200" b="0" cap="none" spc="0" baseline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0.77724</cdr:x>
      <cdr:y>0.25767</cdr:y>
    </cdr:from>
    <cdr:to>
      <cdr:x>0.8369</cdr:x>
      <cdr:y>0.33947</cdr:y>
    </cdr:to>
    <cdr:sp macro="" textlink="">
      <cdr:nvSpPr>
        <cdr:cNvPr id="19" name="Rettangolo 18">
          <a:extLst xmlns:a="http://schemas.openxmlformats.org/drawingml/2006/main">
            <a:ext uri="{FF2B5EF4-FFF2-40B4-BE49-F238E27FC236}">
              <a16:creationId xmlns:a16="http://schemas.microsoft.com/office/drawing/2014/main" id="{7011A527-AD80-4523-815D-BBC252AD799A}"/>
            </a:ext>
          </a:extLst>
        </cdr:cNvPr>
        <cdr:cNvSpPr/>
      </cdr:nvSpPr>
      <cdr:spPr>
        <a:xfrm xmlns:a="http://schemas.openxmlformats.org/drawingml/2006/main">
          <a:off x="3728730" y="882637"/>
          <a:ext cx="28625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</a:t>
          </a:r>
          <a:endParaRPr lang="it-IT" sz="1200" b="0" cap="none" spc="0" baseline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0.83997</cdr:x>
      <cdr:y>0.23112</cdr:y>
    </cdr:from>
    <cdr:to>
      <cdr:x>0.89964</cdr:x>
      <cdr:y>0.31292</cdr:y>
    </cdr:to>
    <cdr:sp macro="" textlink="">
      <cdr:nvSpPr>
        <cdr:cNvPr id="20" name="Rettangolo 19">
          <a:extLst xmlns:a="http://schemas.openxmlformats.org/drawingml/2006/main">
            <a:ext uri="{FF2B5EF4-FFF2-40B4-BE49-F238E27FC236}">
              <a16:creationId xmlns:a16="http://schemas.microsoft.com/office/drawing/2014/main" id="{B8A9786B-E21F-46DC-8455-A8BC66CB5EF5}"/>
            </a:ext>
          </a:extLst>
        </cdr:cNvPr>
        <cdr:cNvSpPr/>
      </cdr:nvSpPr>
      <cdr:spPr>
        <a:xfrm xmlns:a="http://schemas.openxmlformats.org/drawingml/2006/main">
          <a:off x="4029693" y="791709"/>
          <a:ext cx="286252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E</a:t>
          </a:r>
          <a:endParaRPr lang="it-IT" sz="1200" b="0" cap="none" spc="0" baseline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0.28811</cdr:x>
      <cdr:y>0.10926</cdr:y>
    </cdr:from>
    <cdr:to>
      <cdr:x>0.41326</cdr:x>
      <cdr:y>0.20933</cdr:y>
    </cdr:to>
    <cdr:sp macro="" textlink="">
      <cdr:nvSpPr>
        <cdr:cNvPr id="21" name="Rettangolo 20">
          <a:extLst xmlns:a="http://schemas.openxmlformats.org/drawingml/2006/main">
            <a:ext uri="{FF2B5EF4-FFF2-40B4-BE49-F238E27FC236}">
              <a16:creationId xmlns:a16="http://schemas.microsoft.com/office/drawing/2014/main" id="{1DDB68DA-3052-46C5-9D15-D186701B0C8F}"/>
            </a:ext>
          </a:extLst>
        </cdr:cNvPr>
        <cdr:cNvSpPr/>
      </cdr:nvSpPr>
      <cdr:spPr>
        <a:xfrm xmlns:a="http://schemas.openxmlformats.org/drawingml/2006/main">
          <a:off x="1382202" y="374263"/>
          <a:ext cx="600359" cy="34278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chemeClr val="accent1">
                  <a:lumMod val="75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MAX</a:t>
          </a:r>
          <a:endParaRPr lang="it-IT" sz="1600" b="0" cap="none" spc="0" baseline="0">
            <a:ln w="0"/>
            <a:solidFill>
              <a:schemeClr val="accent1">
                <a:lumMod val="75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0.09993</cdr:x>
      <cdr:y>0.53794</cdr:y>
    </cdr:from>
    <cdr:to>
      <cdr:x>0.2414</cdr:x>
      <cdr:y>0.63801</cdr:y>
    </cdr:to>
    <cdr:sp macro="" textlink="">
      <cdr:nvSpPr>
        <cdr:cNvPr id="22" name="Rettangolo 21">
          <a:extLst xmlns:a="http://schemas.openxmlformats.org/drawingml/2006/main">
            <a:ext uri="{FF2B5EF4-FFF2-40B4-BE49-F238E27FC236}">
              <a16:creationId xmlns:a16="http://schemas.microsoft.com/office/drawing/2014/main" id="{76AC7F28-29BA-4DB0-9E6C-BE6F2822BBD6}"/>
            </a:ext>
          </a:extLst>
        </cdr:cNvPr>
        <cdr:cNvSpPr/>
      </cdr:nvSpPr>
      <cdr:spPr>
        <a:xfrm xmlns:a="http://schemas.openxmlformats.org/drawingml/2006/main">
          <a:off x="479425" y="1842690"/>
          <a:ext cx="678692" cy="3427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600" b="0" cap="none" spc="0">
              <a:ln w="0"/>
              <a:solidFill>
                <a:srgbClr val="1B6B17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rgbClr val="1B6B17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5</a:t>
          </a:r>
          <a:endParaRPr lang="it-IT" sz="1600" b="0" cap="none" spc="0" baseline="0">
            <a:ln w="0"/>
            <a:solidFill>
              <a:srgbClr val="1B6B17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0.8721</cdr:x>
      <cdr:y>0.41012</cdr:y>
    </cdr:from>
    <cdr:to>
      <cdr:x>1</cdr:x>
      <cdr:y>0.51337</cdr:y>
    </cdr:to>
    <cdr:sp macro="" textlink="">
      <cdr:nvSpPr>
        <cdr:cNvPr id="3" name="Rettangolo 2">
          <a:extLst xmlns:a="http://schemas.openxmlformats.org/drawingml/2006/main">
            <a:ext uri="{FF2B5EF4-FFF2-40B4-BE49-F238E27FC236}">
              <a16:creationId xmlns:a16="http://schemas.microsoft.com/office/drawing/2014/main" id="{670BB421-2924-4DB1-89DD-E1F8A70F2187}"/>
            </a:ext>
          </a:extLst>
        </cdr:cNvPr>
        <cdr:cNvSpPr/>
      </cdr:nvSpPr>
      <cdr:spPr>
        <a:xfrm xmlns:a="http://schemas.openxmlformats.org/drawingml/2006/main">
          <a:off x="4183850" y="1404855"/>
          <a:ext cx="613575" cy="3536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rot</a:t>
          </a:r>
          <a:r>
            <a:rPr lang="it-IT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sym typeface="Symbol" panose="05050102010706020507" pitchFamily="18" charset="2"/>
            </a:rPr>
            <a:t></a:t>
          </a:r>
          <a:endParaRPr lang="it-IT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0.26391</cdr:x>
      <cdr:y>0.02602</cdr:y>
    </cdr:from>
    <cdr:to>
      <cdr:x>0.41896</cdr:x>
      <cdr:y>0.44864</cdr:y>
    </cdr:to>
    <cdr:sp macro="" textlink="">
      <cdr:nvSpPr>
        <cdr:cNvPr id="4" name="Freccia circolare 3">
          <a:extLst xmlns:a="http://schemas.openxmlformats.org/drawingml/2006/main">
            <a:ext uri="{FF2B5EF4-FFF2-40B4-BE49-F238E27FC236}">
              <a16:creationId xmlns:a16="http://schemas.microsoft.com/office/drawing/2014/main" id="{0F8FC68E-BB3C-42AB-A419-8B4684250A06}"/>
            </a:ext>
          </a:extLst>
        </cdr:cNvPr>
        <cdr:cNvSpPr/>
      </cdr:nvSpPr>
      <cdr:spPr>
        <a:xfrm xmlns:a="http://schemas.openxmlformats.org/drawingml/2006/main" rot="19812010" flipH="1" flipV="1">
          <a:off x="1266066" y="89119"/>
          <a:ext cx="743844" cy="1447687"/>
        </a:xfrm>
        <a:prstGeom xmlns:a="http://schemas.openxmlformats.org/drawingml/2006/main" prst="circularArrow">
          <a:avLst>
            <a:gd name="adj1" fmla="val 8108"/>
            <a:gd name="adj2" fmla="val 1283914"/>
            <a:gd name="adj3" fmla="val 20720512"/>
            <a:gd name="adj4" fmla="val 16903103"/>
            <a:gd name="adj5" fmla="val 12500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1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0.36885</cdr:x>
      <cdr:y>0.33925</cdr:y>
    </cdr:from>
    <cdr:to>
      <cdr:x>0.49115</cdr:x>
      <cdr:y>0.44251</cdr:y>
    </cdr:to>
    <cdr:sp macro="" textlink="">
      <cdr:nvSpPr>
        <cdr:cNvPr id="5" name="Rettangolo 4">
          <a:extLst xmlns:a="http://schemas.openxmlformats.org/drawingml/2006/main">
            <a:ext uri="{FF2B5EF4-FFF2-40B4-BE49-F238E27FC236}">
              <a16:creationId xmlns:a16="http://schemas.microsoft.com/office/drawing/2014/main" id="{AE9E0F64-6E6B-4F21-8304-A3DC94D81BA0}"/>
            </a:ext>
          </a:extLst>
        </cdr:cNvPr>
        <cdr:cNvSpPr/>
      </cdr:nvSpPr>
      <cdr:spPr>
        <a:xfrm xmlns:a="http://schemas.openxmlformats.org/drawingml/2006/main">
          <a:off x="1769542" y="1162105"/>
          <a:ext cx="586721" cy="3536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</a:t>
          </a:r>
          <a:r>
            <a:rPr lang="it-IT" sz="1600" b="0" cap="none" spc="0" baseline="-2500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rot</a:t>
          </a:r>
          <a:r>
            <a:rPr lang="it-IT" sz="16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sym typeface="Symbol" panose="05050102010706020507" pitchFamily="18" charset="2"/>
            </a:rPr>
            <a:t></a:t>
          </a:r>
          <a:endParaRPr lang="it-IT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0.72189</cdr:x>
      <cdr:y>0.36792</cdr:y>
    </cdr:from>
    <cdr:to>
      <cdr:x>0.72189</cdr:x>
      <cdr:y>0.76097</cdr:y>
    </cdr:to>
    <cdr:cxnSp macro="">
      <cdr:nvCxnSpPr>
        <cdr:cNvPr id="7" name="Connettore diritto 6">
          <a:extLst xmlns:a="http://schemas.openxmlformats.org/drawingml/2006/main">
            <a:ext uri="{FF2B5EF4-FFF2-40B4-BE49-F238E27FC236}">
              <a16:creationId xmlns:a16="http://schemas.microsoft.com/office/drawing/2014/main" id="{5CA1955A-72C5-41E7-8F0B-865909BF1E99}"/>
            </a:ext>
          </a:extLst>
        </cdr:cNvPr>
        <cdr:cNvCxnSpPr/>
      </cdr:nvCxnSpPr>
      <cdr:spPr>
        <a:xfrm xmlns:a="http://schemas.openxmlformats.org/drawingml/2006/main">
          <a:off x="3463199" y="1260284"/>
          <a:ext cx="0" cy="1346395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dash"/>
          <a:headEnd type="oval" w="sm" len="sm"/>
          <a:tailEnd type="oval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0.77203</cdr:x>
      <cdr:y>0.34821</cdr:y>
    </cdr:from>
    <cdr:to>
      <cdr:x>0.77203</cdr:x>
      <cdr:y>0.76127</cdr:y>
    </cdr:to>
    <cdr:cxnSp macro="">
      <cdr:nvCxnSpPr>
        <cdr:cNvPr id="8" name="Connettore diritto 7">
          <a:extLst xmlns:a="http://schemas.openxmlformats.org/drawingml/2006/main">
            <a:ext uri="{FF2B5EF4-FFF2-40B4-BE49-F238E27FC236}">
              <a16:creationId xmlns:a16="http://schemas.microsoft.com/office/drawing/2014/main" id="{0931558E-8B01-49B5-9B89-E4983053779C}"/>
            </a:ext>
          </a:extLst>
        </cdr:cNvPr>
        <cdr:cNvCxnSpPr/>
      </cdr:nvCxnSpPr>
      <cdr:spPr>
        <a:xfrm xmlns:a="http://schemas.openxmlformats.org/drawingml/2006/main">
          <a:off x="3703774" y="1192793"/>
          <a:ext cx="0" cy="1414933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dash"/>
          <a:headEnd type="oval" w="sm" len="sm"/>
          <a:tailEnd type="oval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0.80289</cdr:x>
      <cdr:y>0.33328</cdr:y>
    </cdr:from>
    <cdr:to>
      <cdr:x>0.80289</cdr:x>
      <cdr:y>0.76127</cdr:y>
    </cdr:to>
    <cdr:cxnSp macro="">
      <cdr:nvCxnSpPr>
        <cdr:cNvPr id="9" name="Connettore diritto 8">
          <a:extLst xmlns:a="http://schemas.openxmlformats.org/drawingml/2006/main">
            <a:ext uri="{FF2B5EF4-FFF2-40B4-BE49-F238E27FC236}">
              <a16:creationId xmlns:a16="http://schemas.microsoft.com/office/drawing/2014/main" id="{82AABAA4-9857-4BA4-809A-F507EF00E398}"/>
            </a:ext>
          </a:extLst>
        </cdr:cNvPr>
        <cdr:cNvCxnSpPr/>
      </cdr:nvCxnSpPr>
      <cdr:spPr>
        <a:xfrm xmlns:a="http://schemas.openxmlformats.org/drawingml/2006/main">
          <a:off x="3851820" y="1141630"/>
          <a:ext cx="0" cy="1466096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dash"/>
          <a:headEnd type="oval" w="sm" len="sm"/>
          <a:tailEnd type="oval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0.83511</cdr:x>
      <cdr:y>0.31961</cdr:y>
    </cdr:from>
    <cdr:to>
      <cdr:x>0.83511</cdr:x>
      <cdr:y>0.76189</cdr:y>
    </cdr:to>
    <cdr:cxnSp macro="">
      <cdr:nvCxnSpPr>
        <cdr:cNvPr id="10" name="Connettore diritto 9">
          <a:extLst xmlns:a="http://schemas.openxmlformats.org/drawingml/2006/main">
            <a:ext uri="{FF2B5EF4-FFF2-40B4-BE49-F238E27FC236}">
              <a16:creationId xmlns:a16="http://schemas.microsoft.com/office/drawing/2014/main" id="{5A710637-D07C-42E3-A2FF-752D4AB97C41}"/>
            </a:ext>
          </a:extLst>
        </cdr:cNvPr>
        <cdr:cNvCxnSpPr/>
      </cdr:nvCxnSpPr>
      <cdr:spPr>
        <a:xfrm xmlns:a="http://schemas.openxmlformats.org/drawingml/2006/main">
          <a:off x="4006397" y="1094822"/>
          <a:ext cx="0" cy="151499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dash"/>
          <a:headEnd type="oval" w="sm" len="sm"/>
          <a:tailEnd type="oval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0.85712</cdr:x>
      <cdr:y>0.30912</cdr:y>
    </cdr:from>
    <cdr:to>
      <cdr:x>0.85712</cdr:x>
      <cdr:y>0.76098</cdr:y>
    </cdr:to>
    <cdr:cxnSp macro="">
      <cdr:nvCxnSpPr>
        <cdr:cNvPr id="11" name="Connettore diritto 10">
          <a:extLst xmlns:a="http://schemas.openxmlformats.org/drawingml/2006/main">
            <a:ext uri="{FF2B5EF4-FFF2-40B4-BE49-F238E27FC236}">
              <a16:creationId xmlns:a16="http://schemas.microsoft.com/office/drawing/2014/main" id="{85DFC810-BD49-4C78-969D-26F436560D63}"/>
            </a:ext>
          </a:extLst>
        </cdr:cNvPr>
        <cdr:cNvCxnSpPr/>
      </cdr:nvCxnSpPr>
      <cdr:spPr>
        <a:xfrm xmlns:a="http://schemas.openxmlformats.org/drawingml/2006/main">
          <a:off x="4111988" y="1058899"/>
          <a:ext cx="0" cy="1547821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1"/>
          </a:solidFill>
          <a:prstDash val="dash"/>
          <a:headEnd type="oval" w="sm" len="sm"/>
          <a:tailEnd type="oval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0.47105</cdr:x>
      <cdr:y>0.41653</cdr:y>
    </cdr:from>
    <cdr:to>
      <cdr:x>0.71077</cdr:x>
      <cdr:y>0.44125</cdr:y>
    </cdr:to>
    <cdr:sp macro="" textlink="">
      <cdr:nvSpPr>
        <cdr:cNvPr id="74" name="Rettangolo 73">
          <a:extLst xmlns:a="http://schemas.openxmlformats.org/drawingml/2006/main">
            <a:ext uri="{FF2B5EF4-FFF2-40B4-BE49-F238E27FC236}">
              <a16:creationId xmlns:a16="http://schemas.microsoft.com/office/drawing/2014/main" id="{102FBF09-E4DC-47C5-92AC-7E687A969AE2}"/>
            </a:ext>
          </a:extLst>
        </cdr:cNvPr>
        <cdr:cNvSpPr/>
      </cdr:nvSpPr>
      <cdr:spPr>
        <a:xfrm xmlns:a="http://schemas.openxmlformats.org/drawingml/2006/main" rot="20903033">
          <a:off x="2259813" y="1426798"/>
          <a:ext cx="1150037" cy="8469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prstTxWarp prst="textArchDown">
            <a:avLst>
              <a:gd name="adj" fmla="val 110281"/>
            </a:avLst>
          </a:prstTxWarp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ysClr val="windowText" lastClr="0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Coppia resistente</a:t>
          </a:r>
        </a:p>
      </cdr:txBody>
    </cdr:sp>
  </cdr:relSizeAnchor>
  <cdr:relSizeAnchor xmlns:cdr="http://schemas.openxmlformats.org/drawingml/2006/chartDrawing">
    <cdr:from>
      <cdr:x>0.11427</cdr:x>
      <cdr:y>0.51044</cdr:y>
    </cdr:from>
    <cdr:to>
      <cdr:x>0.3449</cdr:x>
      <cdr:y>0.59224</cdr:y>
    </cdr:to>
    <cdr:sp macro="" textlink="">
      <cdr:nvSpPr>
        <cdr:cNvPr id="75" name="Rettangolo 74">
          <a:extLst xmlns:a="http://schemas.openxmlformats.org/drawingml/2006/main">
            <a:ext uri="{FF2B5EF4-FFF2-40B4-BE49-F238E27FC236}">
              <a16:creationId xmlns:a16="http://schemas.microsoft.com/office/drawing/2014/main" id="{1CB4C257-5F14-4546-B3BE-CFC8481AD72E}"/>
            </a:ext>
          </a:extLst>
        </cdr:cNvPr>
        <cdr:cNvSpPr/>
      </cdr:nvSpPr>
      <cdr:spPr>
        <a:xfrm xmlns:a="http://schemas.openxmlformats.org/drawingml/2006/main" rot="20971337">
          <a:off x="548181" y="1748501"/>
          <a:ext cx="1106457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l"/>
          <a:r>
            <a:rPr lang="it-IT" sz="1200" b="0" cap="none" spc="0">
              <a:ln w="0"/>
              <a:solidFill>
                <a:schemeClr val="accent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Mancato avvio</a:t>
          </a:r>
        </a:p>
      </cdr:txBody>
    </cdr:sp>
  </cdr:relSizeAnchor>
  <cdr:relSizeAnchor xmlns:cdr="http://schemas.openxmlformats.org/drawingml/2006/chartDrawing">
    <cdr:from>
      <cdr:x>0.75807</cdr:x>
      <cdr:y>0.41493</cdr:y>
    </cdr:from>
    <cdr:to>
      <cdr:x>0.91313</cdr:x>
      <cdr:y>0.78578</cdr:y>
    </cdr:to>
    <cdr:sp macro="" textlink="">
      <cdr:nvSpPr>
        <cdr:cNvPr id="76" name="Freccia circolare 75">
          <a:extLst xmlns:a="http://schemas.openxmlformats.org/drawingml/2006/main">
            <a:ext uri="{FF2B5EF4-FFF2-40B4-BE49-F238E27FC236}">
              <a16:creationId xmlns:a16="http://schemas.microsoft.com/office/drawing/2014/main" id="{95E7A77E-AD2D-4279-BD6A-929DFA0A54E8}"/>
            </a:ext>
          </a:extLst>
        </cdr:cNvPr>
        <cdr:cNvSpPr/>
      </cdr:nvSpPr>
      <cdr:spPr>
        <a:xfrm xmlns:a="http://schemas.openxmlformats.org/drawingml/2006/main" rot="13215515" flipV="1">
          <a:off x="3636807" y="1421327"/>
          <a:ext cx="743844" cy="1270335"/>
        </a:xfrm>
        <a:prstGeom xmlns:a="http://schemas.openxmlformats.org/drawingml/2006/main" prst="circularArrow">
          <a:avLst>
            <a:gd name="adj1" fmla="val 8108"/>
            <a:gd name="adj2" fmla="val 1283914"/>
            <a:gd name="adj3" fmla="val 20720512"/>
            <a:gd name="adj4" fmla="val 16903103"/>
            <a:gd name="adj5" fmla="val 12500"/>
          </a:avLst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it-IT" sz="11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145956</xdr:colOff>
      <xdr:row>5</xdr:row>
      <xdr:rowOff>151881</xdr:rowOff>
    </xdr:from>
    <xdr:ext cx="4797425" cy="34254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B1B8BA-F583-4A19-ABB8-B1E9DACA48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0.67165</cdr:x>
      <cdr:y>0.25555</cdr:y>
    </cdr:from>
    <cdr:to>
      <cdr:x>0.79395</cdr:x>
      <cdr:y>0.35881</cdr:y>
    </cdr:to>
    <cdr:sp macro="" textlink="">
      <cdr:nvSpPr>
        <cdr:cNvPr id="13" name="Rettangolo 12">
          <a:extLst xmlns:a="http://schemas.openxmlformats.org/drawingml/2006/main">
            <a:ext uri="{FF2B5EF4-FFF2-40B4-BE49-F238E27FC236}">
              <a16:creationId xmlns:a16="http://schemas.microsoft.com/office/drawing/2014/main" id="{2E81474D-4CD0-41B8-912B-EA100C55DB8C}"/>
            </a:ext>
          </a:extLst>
        </cdr:cNvPr>
        <cdr:cNvSpPr/>
      </cdr:nvSpPr>
      <cdr:spPr>
        <a:xfrm xmlns:a="http://schemas.openxmlformats.org/drawingml/2006/main">
          <a:off x="3222175" y="875388"/>
          <a:ext cx="586725" cy="3537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6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C</a:t>
          </a:r>
          <a:r>
            <a:rPr lang="it-IT" sz="1600" b="0" cap="none" spc="0" baseline="-2500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res</a:t>
          </a:r>
          <a:endParaRPr lang="it-IT" sz="1600" b="0" cap="none" spc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0.26582</cdr:x>
      <cdr:y>0.4913</cdr:y>
    </cdr:from>
    <cdr:to>
      <cdr:x>0.50261</cdr:x>
      <cdr:y>0.51396</cdr:y>
    </cdr:to>
    <cdr:sp macro="" textlink="">
      <cdr:nvSpPr>
        <cdr:cNvPr id="2" name="Rettangolo 1">
          <a:extLst xmlns:a="http://schemas.openxmlformats.org/drawingml/2006/main">
            <a:ext uri="{FF2B5EF4-FFF2-40B4-BE49-F238E27FC236}">
              <a16:creationId xmlns:a16="http://schemas.microsoft.com/office/drawing/2014/main" id="{106FBAC0-71E2-44A3-98C3-1F187A7F1C99}"/>
            </a:ext>
          </a:extLst>
        </cdr:cNvPr>
        <cdr:cNvSpPr/>
      </cdr:nvSpPr>
      <cdr:spPr>
        <a:xfrm xmlns:a="http://schemas.openxmlformats.org/drawingml/2006/main" rot="20619255">
          <a:off x="1275254" y="1682948"/>
          <a:ext cx="1135982" cy="7762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prstTxWarp prst="textArchDown">
            <a:avLst/>
          </a:prstTxWarp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Tratto instabile</a:t>
          </a:r>
        </a:p>
      </cdr:txBody>
    </cdr:sp>
  </cdr:relSizeAnchor>
  <cdr:relSizeAnchor xmlns:cdr="http://schemas.openxmlformats.org/drawingml/2006/chartDrawing">
    <cdr:from>
      <cdr:x>0.85927</cdr:x>
      <cdr:y>0.4035</cdr:y>
    </cdr:from>
    <cdr:to>
      <cdr:x>0.87545</cdr:x>
      <cdr:y>0.73512</cdr:y>
    </cdr:to>
    <cdr:sp macro="" textlink="">
      <cdr:nvSpPr>
        <cdr:cNvPr id="15" name="Rettangolo 14">
          <a:extLst xmlns:a="http://schemas.openxmlformats.org/drawingml/2006/main">
            <a:ext uri="{FF2B5EF4-FFF2-40B4-BE49-F238E27FC236}">
              <a16:creationId xmlns:a16="http://schemas.microsoft.com/office/drawing/2014/main" id="{EFB19194-19B5-4109-B227-B80DC8C5C9DF}"/>
            </a:ext>
          </a:extLst>
        </cdr:cNvPr>
        <cdr:cNvSpPr/>
      </cdr:nvSpPr>
      <cdr:spPr>
        <a:xfrm xmlns:a="http://schemas.openxmlformats.org/drawingml/2006/main" rot="5170587">
          <a:off x="3593129" y="1911358"/>
          <a:ext cx="1135955" cy="776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spcFirstLastPara="1" wrap="none" lIns="91440" tIns="45720" rIns="91440" bIns="45720" numCol="1">
          <a:prstTxWarp prst="textArchUp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1B6B17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Tratto stabile</a:t>
          </a:r>
        </a:p>
      </cdr:txBody>
    </cdr:sp>
  </cdr:relSizeAnchor>
  <cdr:relSizeAnchor xmlns:cdr="http://schemas.openxmlformats.org/drawingml/2006/chartDrawing">
    <cdr:from>
      <cdr:x>0.56883</cdr:x>
      <cdr:y>0.36483</cdr:y>
    </cdr:from>
    <cdr:to>
      <cdr:x>0.63627</cdr:x>
      <cdr:y>0.44663</cdr:y>
    </cdr:to>
    <cdr:sp macro="" textlink="">
      <cdr:nvSpPr>
        <cdr:cNvPr id="6" name="Rettangolo 5">
          <a:extLst xmlns:a="http://schemas.openxmlformats.org/drawingml/2006/main">
            <a:ext uri="{FF2B5EF4-FFF2-40B4-BE49-F238E27FC236}">
              <a16:creationId xmlns:a16="http://schemas.microsoft.com/office/drawing/2014/main" id="{E90BB026-CE43-4415-A055-11EEE6252CDF}"/>
            </a:ext>
          </a:extLst>
        </cdr:cNvPr>
        <cdr:cNvSpPr/>
      </cdr:nvSpPr>
      <cdr:spPr>
        <a:xfrm xmlns:a="http://schemas.openxmlformats.org/drawingml/2006/main">
          <a:off x="2728907" y="1249728"/>
          <a:ext cx="323538" cy="2802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</a:t>
          </a:r>
        </a:p>
      </cdr:txBody>
    </cdr:sp>
  </cdr:relSizeAnchor>
  <cdr:relSizeAnchor xmlns:cdr="http://schemas.openxmlformats.org/drawingml/2006/chartDrawing">
    <cdr:from>
      <cdr:x>0.51499</cdr:x>
      <cdr:y>0.39651</cdr:y>
    </cdr:from>
    <cdr:to>
      <cdr:x>0.58243</cdr:x>
      <cdr:y>0.47831</cdr:y>
    </cdr:to>
    <cdr:sp macro="" textlink="">
      <cdr:nvSpPr>
        <cdr:cNvPr id="17" name="Rettangolo 16">
          <a:extLst xmlns:a="http://schemas.openxmlformats.org/drawingml/2006/main">
            <a:ext uri="{FF2B5EF4-FFF2-40B4-BE49-F238E27FC236}">
              <a16:creationId xmlns:a16="http://schemas.microsoft.com/office/drawing/2014/main" id="{2DE7B858-54C6-4D3F-8517-F8202B692FFF}"/>
            </a:ext>
          </a:extLst>
        </cdr:cNvPr>
        <cdr:cNvSpPr/>
      </cdr:nvSpPr>
      <cdr:spPr>
        <a:xfrm xmlns:a="http://schemas.openxmlformats.org/drawingml/2006/main">
          <a:off x="2470625" y="1358228"/>
          <a:ext cx="323538" cy="2802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B</a:t>
          </a:r>
        </a:p>
      </cdr:txBody>
    </cdr:sp>
  </cdr:relSizeAnchor>
  <cdr:relSizeAnchor xmlns:cdr="http://schemas.openxmlformats.org/drawingml/2006/chartDrawing">
    <cdr:from>
      <cdr:x>0.84937</cdr:x>
      <cdr:y>0.35892</cdr:y>
    </cdr:from>
    <cdr:to>
      <cdr:x>0.91681</cdr:x>
      <cdr:y>0.44072</cdr:y>
    </cdr:to>
    <cdr:sp macro="" textlink="">
      <cdr:nvSpPr>
        <cdr:cNvPr id="18" name="Rettangolo 17">
          <a:extLst xmlns:a="http://schemas.openxmlformats.org/drawingml/2006/main">
            <a:ext uri="{FF2B5EF4-FFF2-40B4-BE49-F238E27FC236}">
              <a16:creationId xmlns:a16="http://schemas.microsoft.com/office/drawing/2014/main" id="{7930B265-7355-41EC-AE42-45529A81B7E4}"/>
            </a:ext>
          </a:extLst>
        </cdr:cNvPr>
        <cdr:cNvSpPr/>
      </cdr:nvSpPr>
      <cdr:spPr>
        <a:xfrm xmlns:a="http://schemas.openxmlformats.org/drawingml/2006/main">
          <a:off x="4074770" y="1229459"/>
          <a:ext cx="323539" cy="2802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</a:t>
          </a:r>
        </a:p>
      </cdr:txBody>
    </cdr:sp>
  </cdr:relSizeAnchor>
  <cdr:relSizeAnchor xmlns:cdr="http://schemas.openxmlformats.org/drawingml/2006/chartDrawing">
    <cdr:from>
      <cdr:x>0.80527</cdr:x>
      <cdr:y>0.17359</cdr:y>
    </cdr:from>
    <cdr:to>
      <cdr:x>0.87271</cdr:x>
      <cdr:y>0.25539</cdr:y>
    </cdr:to>
    <cdr:sp macro="" textlink="">
      <cdr:nvSpPr>
        <cdr:cNvPr id="19" name="Rettangolo 18">
          <a:extLst xmlns:a="http://schemas.openxmlformats.org/drawingml/2006/main">
            <a:ext uri="{FF2B5EF4-FFF2-40B4-BE49-F238E27FC236}">
              <a16:creationId xmlns:a16="http://schemas.microsoft.com/office/drawing/2014/main" id="{7F8C6DA0-FDF4-49E4-9B8A-0FFC97BA39B9}"/>
            </a:ext>
          </a:extLst>
        </cdr:cNvPr>
        <cdr:cNvSpPr/>
      </cdr:nvSpPr>
      <cdr:spPr>
        <a:xfrm xmlns:a="http://schemas.openxmlformats.org/drawingml/2006/main">
          <a:off x="3863239" y="594620"/>
          <a:ext cx="323538" cy="2802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59401</xdr:colOff>
      <xdr:row>24</xdr:row>
      <xdr:rowOff>46946</xdr:rowOff>
    </xdr:from>
    <xdr:ext cx="4797425" cy="34254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EB176E-7EF1-4D14-B3CB-9652947C5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0.66804</cdr:x>
      <cdr:y>0.32886</cdr:y>
    </cdr:from>
    <cdr:to>
      <cdr:x>0.79034</cdr:x>
      <cdr:y>0.43212</cdr:y>
    </cdr:to>
    <cdr:sp macro="" textlink="">
      <cdr:nvSpPr>
        <cdr:cNvPr id="13" name="Rettangolo 12">
          <a:extLst xmlns:a="http://schemas.openxmlformats.org/drawingml/2006/main">
            <a:ext uri="{FF2B5EF4-FFF2-40B4-BE49-F238E27FC236}">
              <a16:creationId xmlns:a16="http://schemas.microsoft.com/office/drawing/2014/main" id="{2E81474D-4CD0-41B8-912B-EA100C55DB8C}"/>
            </a:ext>
          </a:extLst>
        </cdr:cNvPr>
        <cdr:cNvSpPr/>
      </cdr:nvSpPr>
      <cdr:spPr>
        <a:xfrm xmlns:a="http://schemas.openxmlformats.org/drawingml/2006/main">
          <a:off x="3204872" y="1126493"/>
          <a:ext cx="586725" cy="3537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6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C</a:t>
          </a:r>
          <a:r>
            <a:rPr lang="it-IT" sz="1600" b="0" cap="none" spc="0" baseline="-2500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res</a:t>
          </a:r>
          <a:endParaRPr lang="it-IT" sz="1600" b="0" cap="none" spc="0">
            <a:ln w="0"/>
            <a:solidFill>
              <a:srgbClr val="FF0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0.28887</cdr:x>
      <cdr:y>0.48385</cdr:y>
    </cdr:from>
    <cdr:to>
      <cdr:x>0.52566</cdr:x>
      <cdr:y>0.50651</cdr:y>
    </cdr:to>
    <cdr:sp macro="" textlink="">
      <cdr:nvSpPr>
        <cdr:cNvPr id="2" name="Rettangolo 1">
          <a:extLst xmlns:a="http://schemas.openxmlformats.org/drawingml/2006/main">
            <a:ext uri="{FF2B5EF4-FFF2-40B4-BE49-F238E27FC236}">
              <a16:creationId xmlns:a16="http://schemas.microsoft.com/office/drawing/2014/main" id="{106FBAC0-71E2-44A3-98C3-1F187A7F1C99}"/>
            </a:ext>
          </a:extLst>
        </cdr:cNvPr>
        <cdr:cNvSpPr/>
      </cdr:nvSpPr>
      <cdr:spPr>
        <a:xfrm xmlns:a="http://schemas.openxmlformats.org/drawingml/2006/main" rot="20558000">
          <a:off x="1385810" y="1657419"/>
          <a:ext cx="1135982" cy="776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prstTxWarp prst="textArchDown">
            <a:avLst/>
          </a:prstTxWarp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Tratto instabile</a:t>
          </a:r>
        </a:p>
      </cdr:txBody>
    </cdr:sp>
  </cdr:relSizeAnchor>
  <cdr:relSizeAnchor xmlns:cdr="http://schemas.openxmlformats.org/drawingml/2006/chartDrawing">
    <cdr:from>
      <cdr:x>0.86694</cdr:x>
      <cdr:y>0.43919</cdr:y>
    </cdr:from>
    <cdr:to>
      <cdr:x>0.88312</cdr:x>
      <cdr:y>0.77081</cdr:y>
    </cdr:to>
    <cdr:sp macro="" textlink="">
      <cdr:nvSpPr>
        <cdr:cNvPr id="15" name="Rettangolo 14">
          <a:extLst xmlns:a="http://schemas.openxmlformats.org/drawingml/2006/main">
            <a:ext uri="{FF2B5EF4-FFF2-40B4-BE49-F238E27FC236}">
              <a16:creationId xmlns:a16="http://schemas.microsoft.com/office/drawing/2014/main" id="{EFB19194-19B5-4109-B227-B80DC8C5C9DF}"/>
            </a:ext>
          </a:extLst>
        </cdr:cNvPr>
        <cdr:cNvSpPr/>
      </cdr:nvSpPr>
      <cdr:spPr>
        <a:xfrm xmlns:a="http://schemas.openxmlformats.org/drawingml/2006/main" rot="5170587">
          <a:off x="3629917" y="2033585"/>
          <a:ext cx="1135955" cy="7762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spcFirstLastPara="1" wrap="none" lIns="91440" tIns="45720" rIns="91440" bIns="45720" numCol="1">
          <a:prstTxWarp prst="textArchUp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1B6B17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Tratto stabile</a:t>
          </a:r>
        </a:p>
      </cdr:txBody>
    </cdr:sp>
  </cdr:relSizeAnchor>
  <cdr:relSizeAnchor xmlns:cdr="http://schemas.openxmlformats.org/drawingml/2006/chartDrawing">
    <cdr:from>
      <cdr:x>0.56967</cdr:x>
      <cdr:y>0.24494</cdr:y>
    </cdr:from>
    <cdr:to>
      <cdr:x>0.63711</cdr:x>
      <cdr:y>0.32674</cdr:y>
    </cdr:to>
    <cdr:sp macro="" textlink="">
      <cdr:nvSpPr>
        <cdr:cNvPr id="6" name="Rettangolo 5">
          <a:extLst xmlns:a="http://schemas.openxmlformats.org/drawingml/2006/main">
            <a:ext uri="{FF2B5EF4-FFF2-40B4-BE49-F238E27FC236}">
              <a16:creationId xmlns:a16="http://schemas.microsoft.com/office/drawing/2014/main" id="{E90BB026-CE43-4415-A055-11EEE6252CDF}"/>
            </a:ext>
          </a:extLst>
        </cdr:cNvPr>
        <cdr:cNvSpPr/>
      </cdr:nvSpPr>
      <cdr:spPr>
        <a:xfrm xmlns:a="http://schemas.openxmlformats.org/drawingml/2006/main">
          <a:off x="2732940" y="839026"/>
          <a:ext cx="323539" cy="2802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</a:t>
          </a:r>
        </a:p>
      </cdr:txBody>
    </cdr:sp>
  </cdr:relSizeAnchor>
  <cdr:relSizeAnchor xmlns:cdr="http://schemas.openxmlformats.org/drawingml/2006/chartDrawing">
    <cdr:from>
      <cdr:x>0.62957</cdr:x>
      <cdr:y>0.18516</cdr:y>
    </cdr:from>
    <cdr:to>
      <cdr:x>0.69701</cdr:x>
      <cdr:y>0.26696</cdr:y>
    </cdr:to>
    <cdr:sp macro="" textlink="">
      <cdr:nvSpPr>
        <cdr:cNvPr id="17" name="Rettangolo 16">
          <a:extLst xmlns:a="http://schemas.openxmlformats.org/drawingml/2006/main">
            <a:ext uri="{FF2B5EF4-FFF2-40B4-BE49-F238E27FC236}">
              <a16:creationId xmlns:a16="http://schemas.microsoft.com/office/drawing/2014/main" id="{2DE7B858-54C6-4D3F-8517-F8202B692FFF}"/>
            </a:ext>
          </a:extLst>
        </cdr:cNvPr>
        <cdr:cNvSpPr/>
      </cdr:nvSpPr>
      <cdr:spPr>
        <a:xfrm xmlns:a="http://schemas.openxmlformats.org/drawingml/2006/main">
          <a:off x="3020324" y="634272"/>
          <a:ext cx="323538" cy="2802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B</a:t>
          </a:r>
        </a:p>
      </cdr:txBody>
    </cdr:sp>
  </cdr:relSizeAnchor>
  <cdr:relSizeAnchor xmlns:cdr="http://schemas.openxmlformats.org/drawingml/2006/chartDrawing">
    <cdr:from>
      <cdr:x>0.84142</cdr:x>
      <cdr:y>0.25999</cdr:y>
    </cdr:from>
    <cdr:to>
      <cdr:x>0.90886</cdr:x>
      <cdr:y>0.34179</cdr:y>
    </cdr:to>
    <cdr:sp macro="" textlink="">
      <cdr:nvSpPr>
        <cdr:cNvPr id="18" name="Rettangolo 17">
          <a:extLst xmlns:a="http://schemas.openxmlformats.org/drawingml/2006/main">
            <a:ext uri="{FF2B5EF4-FFF2-40B4-BE49-F238E27FC236}">
              <a16:creationId xmlns:a16="http://schemas.microsoft.com/office/drawing/2014/main" id="{7930B265-7355-41EC-AE42-45529A81B7E4}"/>
            </a:ext>
          </a:extLst>
        </cdr:cNvPr>
        <cdr:cNvSpPr/>
      </cdr:nvSpPr>
      <cdr:spPr>
        <a:xfrm xmlns:a="http://schemas.openxmlformats.org/drawingml/2006/main">
          <a:off x="4036630" y="890591"/>
          <a:ext cx="323538" cy="2802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7030A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1</a:t>
          </a:r>
        </a:p>
      </cdr:txBody>
    </cdr:sp>
  </cdr:relSizeAnchor>
  <cdr:relSizeAnchor xmlns:cdr="http://schemas.openxmlformats.org/drawingml/2006/chartDrawing">
    <cdr:from>
      <cdr:x>0.87251</cdr:x>
      <cdr:y>0.38944</cdr:y>
    </cdr:from>
    <cdr:to>
      <cdr:x>0.93995</cdr:x>
      <cdr:y>0.47124</cdr:y>
    </cdr:to>
    <cdr:sp macro="" textlink="">
      <cdr:nvSpPr>
        <cdr:cNvPr id="19" name="Rettangolo 18">
          <a:extLst xmlns:a="http://schemas.openxmlformats.org/drawingml/2006/main">
            <a:ext uri="{FF2B5EF4-FFF2-40B4-BE49-F238E27FC236}">
              <a16:creationId xmlns:a16="http://schemas.microsoft.com/office/drawing/2014/main" id="{7F8C6DA0-FDF4-49E4-9B8A-0FFC97BA39B9}"/>
            </a:ext>
          </a:extLst>
        </cdr:cNvPr>
        <cdr:cNvSpPr/>
      </cdr:nvSpPr>
      <cdr:spPr>
        <a:xfrm xmlns:a="http://schemas.openxmlformats.org/drawingml/2006/main">
          <a:off x="4185811" y="1334027"/>
          <a:ext cx="323539" cy="2802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it-IT" sz="1200" b="0" cap="none" spc="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P</a:t>
          </a:r>
          <a:r>
            <a:rPr lang="it-IT" sz="1200" b="0" cap="none" spc="0" baseline="-25000">
              <a:ln w="0"/>
              <a:solidFill>
                <a:srgbClr val="FF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6</xdr:row>
      <xdr:rowOff>157162</xdr:rowOff>
    </xdr:from>
    <xdr:to>
      <xdr:col>17</xdr:col>
      <xdr:colOff>552450</xdr:colOff>
      <xdr:row>21</xdr:row>
      <xdr:rowOff>42862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91B966-F6F4-4C5F-BE4E-61DFB96FBF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319089</xdr:colOff>
      <xdr:row>4</xdr:row>
      <xdr:rowOff>23812</xdr:rowOff>
    </xdr:from>
    <xdr:to>
      <xdr:col>10</xdr:col>
      <xdr:colOff>342901</xdr:colOff>
      <xdr:row>18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CD42912-534D-4EB4-8254-E3806DE2F7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434975</xdr:colOff>
      <xdr:row>0</xdr:row>
      <xdr:rowOff>91722</xdr:rowOff>
    </xdr:from>
    <xdr:ext cx="4797425" cy="34254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E3D9BA-C7F9-4CC4-B828-2DD28CE25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74311</xdr:colOff>
      <xdr:row>16</xdr:row>
      <xdr:rowOff>80615</xdr:rowOff>
    </xdr:from>
    <xdr:ext cx="3743325" cy="1590675"/>
    <xdr:pic>
      <xdr:nvPicPr>
        <xdr:cNvPr id="3" name="image1.jpg">
          <a:extLst>
            <a:ext uri="{FF2B5EF4-FFF2-40B4-BE49-F238E27FC236}">
              <a16:creationId xmlns:a16="http://schemas.microsoft.com/office/drawing/2014/main" id="{4B68601A-9325-4320-B7F8-61F500E4314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65411" y="3159095"/>
          <a:ext cx="3743325" cy="1590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7"/>
  <sheetViews>
    <sheetView zoomScaleNormal="100" workbookViewId="0">
      <selection activeCell="I4" sqref="I4"/>
    </sheetView>
  </sheetViews>
  <sheetFormatPr defaultColWidth="14.42578125" defaultRowHeight="15"/>
  <cols>
    <col min="1" max="2" width="8.7109375" style="2" customWidth="1"/>
    <col min="3" max="3" width="3.7109375" style="2" customWidth="1"/>
    <col min="4" max="5" width="6.5703125" style="2" customWidth="1"/>
    <col min="6" max="15" width="8.7109375" style="2" customWidth="1"/>
    <col min="16" max="16384" width="14.42578125" style="2"/>
  </cols>
  <sheetData>
    <row r="1" spans="2:12">
      <c r="B1" s="1"/>
    </row>
    <row r="2" spans="2:12">
      <c r="B2" s="1"/>
    </row>
    <row r="3" spans="2:12" ht="18">
      <c r="B3" s="5" t="s">
        <v>9</v>
      </c>
      <c r="C3" s="6" t="s">
        <v>7</v>
      </c>
      <c r="D3" s="2">
        <v>230</v>
      </c>
    </row>
    <row r="4" spans="2:12" ht="18">
      <c r="B4" s="5" t="s">
        <v>0</v>
      </c>
      <c r="C4" s="3" t="s">
        <v>8</v>
      </c>
      <c r="D4" s="4">
        <v>1500</v>
      </c>
      <c r="E4" s="4"/>
      <c r="G4" s="2">
        <v>9000</v>
      </c>
    </row>
    <row r="5" spans="2:12" ht="18">
      <c r="B5" s="38" t="s">
        <v>2</v>
      </c>
      <c r="C5" s="6" t="s">
        <v>3</v>
      </c>
      <c r="D5" s="4">
        <v>600</v>
      </c>
      <c r="E5" s="4"/>
      <c r="G5" s="6" t="s">
        <v>5</v>
      </c>
    </row>
    <row r="6" spans="2:12" ht="18">
      <c r="B6" s="38"/>
      <c r="C6" s="6" t="s">
        <v>4</v>
      </c>
      <c r="D6" s="2">
        <v>130</v>
      </c>
      <c r="F6" s="2">
        <f>D4/100+0.0001</f>
        <v>15.0001</v>
      </c>
      <c r="G6" s="2">
        <v>70</v>
      </c>
      <c r="H6" s="2">
        <v>120</v>
      </c>
      <c r="I6" s="2">
        <v>200</v>
      </c>
      <c r="J6" s="2">
        <v>290</v>
      </c>
      <c r="K6" s="2">
        <v>450</v>
      </c>
      <c r="L6" s="2">
        <v>6.0000000000000002E-5</v>
      </c>
    </row>
    <row r="7" spans="2:12">
      <c r="B7" s="38" t="s">
        <v>1</v>
      </c>
      <c r="F7" s="2">
        <v>0</v>
      </c>
      <c r="G7" s="2">
        <f>(3*$D$3^2*$G$6/(($D$4-$F7)/$D$4))/($D$4*($D$5+$G$6/(($D$4-$F7)/$D$4))^2+($D$6+$D$8)^2)*$G$4</f>
        <v>148.46688462777252</v>
      </c>
      <c r="H7" s="2">
        <f>(3*$D$3^2*$H$6/(($D$4-$F7)/$D$4))/($D$4*($D$5+$H$6/(($D$4-$F7)/$D$4))^2+($D$6+$D$8)^2)*$G$4</f>
        <v>220.39600454124093</v>
      </c>
      <c r="I7" s="2">
        <f>(3*$D$3^2*$I$6/(($D$4-$F7)/$D$4))/($D$4*($D$5+$I$6/(($D$4-$F7)/$D$4))^2+($D$6+$D$8)^2)*$G$4</f>
        <v>297.53990556342126</v>
      </c>
      <c r="J7" s="2">
        <f>(3*$D$3^2*$J$6/(($D$4-$F7)/$D$4))/($D$4*($D$5+$J$6/(($D$4-$F7)/$D$4))^2+($D$6+$D$8)^2)*$G$4</f>
        <v>348.59368557869067</v>
      </c>
      <c r="K7" s="2">
        <f>(3*$D$3^2*$K$6/(($D$4-$F7)/$D$4))/($D$4*($D$5+$K$6/(($D$4-$F7)/$D$4))^2+($D$6+$D$8)^2)*$G$4</f>
        <v>388.63592951820897</v>
      </c>
      <c r="L7" s="2">
        <f>$L$6*F7^2+200</f>
        <v>200</v>
      </c>
    </row>
    <row r="8" spans="2:12" ht="18">
      <c r="B8" s="38"/>
      <c r="C8" s="6" t="s">
        <v>6</v>
      </c>
      <c r="D8" s="2">
        <v>140</v>
      </c>
      <c r="F8" s="2">
        <f t="shared" ref="F8:F71" si="0">F7+F$6</f>
        <v>15.0001</v>
      </c>
      <c r="G8" s="2">
        <f t="shared" ref="G8:G71" si="1">(3*$D$3^2*$G$6/(($D$4-$F8)/$D$4))/($D$4*($D$5+$G$6/(($D$4-$F8)/$D$4))^2+($D$6+$D$8)^2)*$G$4</f>
        <v>149.65056435625834</v>
      </c>
      <c r="H8" s="2">
        <f t="shared" ref="H8:H71" si="2">(3*$D$3^2*$H$6/(($D$4-$F8)/$D$4))/($D$4*($D$5+$H$6/(($D$4-$F8)/$D$4))^2+($D$6+$D$8)^2)*$G$4</f>
        <v>221.87462540767683</v>
      </c>
      <c r="I8" s="2">
        <f t="shared" ref="I8:I71" si="3">(3*$D$3^2*$I$6/(($D$4-$F8)/$D$4))/($D$4*($D$5+$I$6/(($D$4-$F8)/$D$4))^2+($D$6+$D$8)^2)*$G$4</f>
        <v>299.03330788347091</v>
      </c>
      <c r="J8" s="2">
        <f t="shared" ref="J8:J71" si="4">(3*$D$3^2*$J$6/(($D$4-$F8)/$D$4))/($D$4*($D$5+$J$6/(($D$4-$F8)/$D$4))^2+($D$6+$D$8)^2)*$G$4</f>
        <v>349.80851634822159</v>
      </c>
      <c r="K8" s="2">
        <f t="shared" ref="K8:K71" si="5">(3*$D$3^2*$K$6/(($D$4-$F8)/$D$4))/($D$4*($D$5+$K$6/(($D$4-$F8)/$D$4))^2+($D$6+$D$8)^2)*$G$4</f>
        <v>389.18483833389791</v>
      </c>
      <c r="L8" s="2">
        <f t="shared" ref="L8:L71" si="6">$L$6*F8^2+200</f>
        <v>200.01350018000059</v>
      </c>
    </row>
    <row r="9" spans="2:12">
      <c r="C9" s="6" t="s">
        <v>10</v>
      </c>
      <c r="F9" s="2">
        <f t="shared" si="0"/>
        <v>30.0002</v>
      </c>
      <c r="G9" s="2">
        <f t="shared" si="1"/>
        <v>150.85292511584305</v>
      </c>
      <c r="H9" s="2">
        <f t="shared" si="2"/>
        <v>223.37192395299272</v>
      </c>
      <c r="I9" s="2">
        <f t="shared" si="3"/>
        <v>300.53786616263227</v>
      </c>
      <c r="J9" s="2">
        <f t="shared" si="4"/>
        <v>351.02410776879788</v>
      </c>
      <c r="K9" s="2">
        <f t="shared" si="5"/>
        <v>389.72050261711206</v>
      </c>
      <c r="L9" s="2">
        <f t="shared" si="6"/>
        <v>200.05400072000239</v>
      </c>
    </row>
    <row r="10" spans="2:12">
      <c r="F10" s="2">
        <f t="shared" si="0"/>
        <v>45.000299999999996</v>
      </c>
      <c r="G10" s="2">
        <f t="shared" si="1"/>
        <v>152.07440167574839</v>
      </c>
      <c r="H10" s="2">
        <f t="shared" si="2"/>
        <v>224.88821399750196</v>
      </c>
      <c r="I10" s="2">
        <f t="shared" si="3"/>
        <v>302.0535684291408</v>
      </c>
      <c r="J10" s="2">
        <f t="shared" si="4"/>
        <v>352.24014622878775</v>
      </c>
      <c r="K10" s="2">
        <f t="shared" si="5"/>
        <v>390.24234765035106</v>
      </c>
      <c r="L10" s="2">
        <f t="shared" si="6"/>
        <v>200.1215016200054</v>
      </c>
    </row>
    <row r="11" spans="2:12">
      <c r="F11" s="2">
        <f t="shared" si="0"/>
        <v>60.000399999999999</v>
      </c>
      <c r="G11" s="2">
        <f t="shared" si="1"/>
        <v>153.31544192154448</v>
      </c>
      <c r="H11" s="2">
        <f t="shared" si="2"/>
        <v>226.42381444054951</v>
      </c>
      <c r="I11" s="2">
        <f t="shared" si="3"/>
        <v>303.58039396396293</v>
      </c>
      <c r="J11" s="2">
        <f t="shared" si="4"/>
        <v>353.45630023486444</v>
      </c>
      <c r="K11" s="2">
        <f t="shared" si="5"/>
        <v>390.74977718494563</v>
      </c>
      <c r="L11" s="2">
        <f t="shared" si="6"/>
        <v>200.2160028800096</v>
      </c>
    </row>
    <row r="12" spans="2:12">
      <c r="F12" s="2">
        <f t="shared" si="0"/>
        <v>75.000500000000002</v>
      </c>
      <c r="G12" s="2">
        <f t="shared" si="1"/>
        <v>154.57650732632194</v>
      </c>
      <c r="H12" s="2">
        <f t="shared" si="2"/>
        <v>227.97904922948513</v>
      </c>
      <c r="I12" s="2">
        <f t="shared" si="3"/>
        <v>305.11831263105103</v>
      </c>
      <c r="J12" s="2">
        <f t="shared" si="4"/>
        <v>354.67221946537592</v>
      </c>
      <c r="K12" s="2">
        <f t="shared" si="5"/>
        <v>391.24217256851313</v>
      </c>
      <c r="L12" s="2">
        <f t="shared" si="6"/>
        <v>200.337504500015</v>
      </c>
    </row>
    <row r="13" spans="2:12">
      <c r="F13" s="2">
        <f t="shared" si="0"/>
        <v>90.000600000000006</v>
      </c>
      <c r="G13" s="2">
        <f t="shared" si="1"/>
        <v>155.85807344038324</v>
      </c>
      <c r="H13" s="2">
        <f t="shared" si="2"/>
        <v>229.55424731363195</v>
      </c>
      <c r="I13" s="2">
        <f t="shared" si="3"/>
        <v>306.66728416041838</v>
      </c>
      <c r="J13" s="2">
        <f t="shared" si="4"/>
        <v>355.88753377010352</v>
      </c>
      <c r="K13" s="2">
        <f t="shared" si="5"/>
        <v>391.71889183288926</v>
      </c>
      <c r="L13" s="2">
        <f t="shared" si="6"/>
        <v>200.48600648002159</v>
      </c>
    </row>
    <row r="14" spans="2:12">
      <c r="F14" s="2">
        <f t="shared" si="0"/>
        <v>105.00070000000001</v>
      </c>
      <c r="G14" s="2">
        <f t="shared" si="1"/>
        <v>157.160630400136</v>
      </c>
      <c r="H14" s="2">
        <f t="shared" si="2"/>
        <v>231.1497425814832</v>
      </c>
      <c r="I14" s="2">
        <f t="shared" si="3"/>
        <v>308.22725738054595</v>
      </c>
      <c r="J14" s="2">
        <f t="shared" si="4"/>
        <v>357.10185211307112</v>
      </c>
      <c r="K14" s="2">
        <f t="shared" si="5"/>
        <v>392.17926874053165</v>
      </c>
      <c r="L14" s="2">
        <f t="shared" si="6"/>
        <v>200.66150882002941</v>
      </c>
    </row>
    <row r="15" spans="2:12">
      <c r="F15" s="2">
        <f t="shared" si="0"/>
        <v>120.00080000000001</v>
      </c>
      <c r="G15" s="2">
        <f t="shared" si="1"/>
        <v>158.48468345688048</v>
      </c>
      <c r="H15" s="2">
        <f t="shared" si="2"/>
        <v>232.76587377917699</v>
      </c>
      <c r="I15" s="2">
        <f t="shared" si="3"/>
        <v>309.79816939635504</v>
      </c>
      <c r="J15" s="2">
        <f t="shared" si="4"/>
        <v>358.31476145483555</v>
      </c>
      <c r="K15" s="2">
        <f t="shared" si="5"/>
        <v>392.62261178727647</v>
      </c>
      <c r="L15" s="2">
        <f t="shared" si="6"/>
        <v>200.86401152003839</v>
      </c>
    </row>
    <row r="16" spans="2:12">
      <c r="F16" s="2">
        <f t="shared" si="0"/>
        <v>135.0009</v>
      </c>
      <c r="G16" s="2">
        <f t="shared" si="1"/>
        <v>159.83075352618891</v>
      </c>
      <c r="H16" s="2">
        <f t="shared" si="2"/>
        <v>234.40298440809119</v>
      </c>
      <c r="I16" s="2">
        <f t="shared" si="3"/>
        <v>311.37994470867915</v>
      </c>
      <c r="J16" s="2">
        <f t="shared" si="4"/>
        <v>359.52582557044491</v>
      </c>
      <c r="K16" s="2">
        <f t="shared" si="5"/>
        <v>393.04820315921131</v>
      </c>
      <c r="L16" s="2">
        <f t="shared" si="6"/>
        <v>201.09351458004861</v>
      </c>
    </row>
    <row r="17" spans="6:12">
      <c r="F17" s="2">
        <f t="shared" si="0"/>
        <v>150.001</v>
      </c>
      <c r="G17" s="2">
        <f t="shared" si="1"/>
        <v>161.19937775857795</v>
      </c>
      <c r="H17" s="2">
        <f t="shared" si="2"/>
        <v>236.06142259916996</v>
      </c>
      <c r="I17" s="2">
        <f t="shared" si="3"/>
        <v>312.97249427083568</v>
      </c>
      <c r="J17" s="2">
        <f t="shared" si="4"/>
        <v>360.73458379898125</v>
      </c>
      <c r="K17" s="2">
        <f t="shared" si="5"/>
        <v>393.45529764129384</v>
      </c>
      <c r="L17" s="2">
        <f t="shared" si="6"/>
        <v>201.35001800006</v>
      </c>
    </row>
    <row r="18" spans="6:12">
      <c r="F18" s="2">
        <f t="shared" si="0"/>
        <v>165.00110000000001</v>
      </c>
      <c r="G18" s="2">
        <f t="shared" si="1"/>
        <v>162.59111013217324</v>
      </c>
      <c r="H18" s="2">
        <f t="shared" si="2"/>
        <v>237.74154096134453</v>
      </c>
      <c r="I18" s="2">
        <f t="shared" si="3"/>
        <v>314.5757144775406</v>
      </c>
      <c r="J18" s="2">
        <f t="shared" si="4"/>
        <v>361.94054972032012</v>
      </c>
      <c r="K18" s="2">
        <f t="shared" si="5"/>
        <v>393.84312147521899</v>
      </c>
      <c r="L18" s="2">
        <f t="shared" si="6"/>
        <v>201.63352178007261</v>
      </c>
    </row>
    <row r="19" spans="6:12">
      <c r="F19" s="2">
        <f t="shared" si="0"/>
        <v>180.00120000000001</v>
      </c>
      <c r="G19" s="2">
        <f t="shared" si="1"/>
        <v>164.00652206805751</v>
      </c>
      <c r="H19" s="2">
        <f t="shared" si="2"/>
        <v>239.44369640112393</v>
      </c>
      <c r="I19" s="2">
        <f t="shared" si="3"/>
        <v>316.18948608102096</v>
      </c>
      <c r="J19" s="2">
        <f t="shared" si="4"/>
        <v>363.14320975443434</v>
      </c>
      <c r="K19" s="2">
        <f t="shared" si="5"/>
        <v>394.21087116388139</v>
      </c>
      <c r="L19" s="2">
        <f t="shared" si="6"/>
        <v>201.9440259200864</v>
      </c>
    </row>
    <row r="20" spans="6:12">
      <c r="F20" s="2">
        <f t="shared" si="0"/>
        <v>195.00130000000001</v>
      </c>
      <c r="G20" s="2">
        <f t="shared" si="1"/>
        <v>165.44620306898088</v>
      </c>
      <c r="H20" s="2">
        <f t="shared" si="2"/>
        <v>241.16824991012473</v>
      </c>
      <c r="I20" s="2">
        <f t="shared" si="3"/>
        <v>317.81367302874827</v>
      </c>
      <c r="J20" s="2">
        <f t="shared" si="4"/>
        <v>364.34202167822934</v>
      </c>
      <c r="K20" s="2">
        <f t="shared" si="5"/>
        <v>394.5577122196359</v>
      </c>
      <c r="L20" s="2">
        <f t="shared" si="6"/>
        <v>202.2815304201014</v>
      </c>
    </row>
    <row r="21" spans="6:12">
      <c r="F21" s="2">
        <f t="shared" si="0"/>
        <v>210.00140000000002</v>
      </c>
      <c r="G21" s="2">
        <f t="shared" si="1"/>
        <v>166.91076138208854</v>
      </c>
      <c r="H21" s="2">
        <f t="shared" si="2"/>
        <v>242.91556631695656</v>
      </c>
      <c r="I21" s="2">
        <f t="shared" si="3"/>
        <v>319.44812121676193</v>
      </c>
      <c r="J21" s="2">
        <f t="shared" si="4"/>
        <v>365.5364130545471</v>
      </c>
      <c r="K21" s="2">
        <f t="shared" si="5"/>
        <v>394.88277785339011</v>
      </c>
      <c r="L21" s="2">
        <f t="shared" si="6"/>
        <v>202.64603528011759</v>
      </c>
    </row>
    <row r="22" spans="6:12">
      <c r="F22" s="2">
        <f t="shared" si="0"/>
        <v>225.00150000000002</v>
      </c>
      <c r="G22" s="2">
        <f t="shared" si="1"/>
        <v>168.40082468629316</v>
      </c>
      <c r="H22" s="2">
        <f t="shared" si="2"/>
        <v>244.68601399950077</v>
      </c>
      <c r="I22" s="2">
        <f t="shared" si="3"/>
        <v>321.09265715203344</v>
      </c>
      <c r="J22" s="2">
        <f t="shared" si="4"/>
        <v>366.72577956758494</v>
      </c>
      <c r="K22" s="2">
        <f t="shared" si="5"/>
        <v>395.18516760138715</v>
      </c>
      <c r="L22" s="2">
        <f t="shared" si="6"/>
        <v>203.03754050013501</v>
      </c>
    </row>
    <row r="23" spans="6:12">
      <c r="F23" s="2">
        <f t="shared" si="0"/>
        <v>240.00160000000002</v>
      </c>
      <c r="G23" s="2">
        <f t="shared" si="1"/>
        <v>169.91704080487466</v>
      </c>
      <c r="H23" s="2">
        <f t="shared" si="2"/>
        <v>246.47996455318588</v>
      </c>
      <c r="I23" s="2">
        <f t="shared" si="3"/>
        <v>322.74708651678003</v>
      </c>
      <c r="J23" s="2">
        <f t="shared" si="4"/>
        <v>367.90948325855692</v>
      </c>
      <c r="K23" s="2">
        <f t="shared" si="5"/>
        <v>395.46394588635565</v>
      </c>
      <c r="L23" s="2">
        <f t="shared" si="6"/>
        <v>203.45604608015361</v>
      </c>
    </row>
    <row r="24" spans="6:12">
      <c r="F24" s="2">
        <f t="shared" si="0"/>
        <v>255.00170000000003</v>
      </c>
      <c r="G24" s="2">
        <f t="shared" si="1"/>
        <v>171.46007844383692</v>
      </c>
      <c r="H24" s="2">
        <f t="shared" si="2"/>
        <v>248.29779241038955</v>
      </c>
      <c r="I24" s="2">
        <f t="shared" si="3"/>
        <v>324.4111926270258</v>
      </c>
      <c r="J24" s="2">
        <f t="shared" si="4"/>
        <v>369.08685065497895</v>
      </c>
      <c r="K24" s="2">
        <f t="shared" si="5"/>
        <v>395.71814050950121</v>
      </c>
      <c r="L24" s="2">
        <f t="shared" si="6"/>
        <v>203.9015520201734</v>
      </c>
    </row>
    <row r="25" spans="6:12">
      <c r="F25" s="2">
        <f t="shared" si="0"/>
        <v>270.0018</v>
      </c>
      <c r="G25" s="2">
        <f t="shared" si="1"/>
        <v>173.03062795647975</v>
      </c>
      <c r="H25" s="2">
        <f t="shared" si="2"/>
        <v>250.13987440556534</v>
      </c>
      <c r="I25" s="2">
        <f t="shared" si="3"/>
        <v>326.08473477705252</v>
      </c>
      <c r="J25" s="2">
        <f t="shared" si="4"/>
        <v>370.25717078646875</v>
      </c>
      <c r="K25" s="2">
        <f t="shared" si="5"/>
        <v>395.94674106960576</v>
      </c>
      <c r="L25" s="2">
        <f t="shared" si="6"/>
        <v>204.37405832019439</v>
      </c>
    </row>
    <row r="26" spans="6:12">
      <c r="F26" s="2">
        <f t="shared" si="0"/>
        <v>285.00189999999998</v>
      </c>
      <c r="G26" s="2">
        <f t="shared" si="1"/>
        <v>174.62940213455818</v>
      </c>
      <c r="H26" s="2">
        <f t="shared" si="2"/>
        <v>252.0065892801006</v>
      </c>
      <c r="I26" s="2">
        <f t="shared" si="3"/>
        <v>327.767446460656</v>
      </c>
      <c r="J26" s="2">
        <f t="shared" si="4"/>
        <v>371.41969307942503</v>
      </c>
      <c r="K26" s="2">
        <f t="shared" si="5"/>
        <v>396.1486973052746</v>
      </c>
      <c r="L26" s="2">
        <f t="shared" si="6"/>
        <v>204.8735649802166</v>
      </c>
    </row>
    <row r="27" spans="6:12">
      <c r="F27" s="2">
        <f t="shared" si="0"/>
        <v>300.00199999999995</v>
      </c>
      <c r="G27" s="2">
        <f t="shared" si="1"/>
        <v>176.25713702628772</v>
      </c>
      <c r="H27" s="2">
        <f t="shared" si="2"/>
        <v>253.89831712025105</v>
      </c>
      <c r="I27" s="2">
        <f t="shared" si="3"/>
        <v>329.45903345934056</v>
      </c>
      <c r="J27" s="2">
        <f t="shared" si="4"/>
        <v>372.573625122382</v>
      </c>
      <c r="K27" s="2">
        <f t="shared" si="5"/>
        <v>396.32291735612984</v>
      </c>
      <c r="L27" s="2">
        <f t="shared" si="6"/>
        <v>205.40007200023999</v>
      </c>
    </row>
    <row r="28" spans="6:12">
      <c r="F28" s="2">
        <f t="shared" si="0"/>
        <v>315.00209999999993</v>
      </c>
      <c r="G28" s="2">
        <f t="shared" si="1"/>
        <v>177.91459278132439</v>
      </c>
      <c r="H28" s="2">
        <f t="shared" si="2"/>
        <v>255.81543872076321</v>
      </c>
      <c r="I28" s="2">
        <f t="shared" si="3"/>
        <v>331.15917178671003</v>
      </c>
      <c r="J28" s="2">
        <f t="shared" si="4"/>
        <v>373.71813029321788</v>
      </c>
      <c r="K28" s="2">
        <f t="shared" si="5"/>
        <v>396.46826593849499</v>
      </c>
      <c r="L28" s="2">
        <f t="shared" si="6"/>
        <v>205.95357938026459</v>
      </c>
    </row>
    <row r="29" spans="6:12">
      <c r="F29" s="2">
        <f t="shared" si="0"/>
        <v>330.0021999999999</v>
      </c>
      <c r="G29" s="2">
        <f t="shared" si="1"/>
        <v>179.60255452267867</v>
      </c>
      <c r="H29" s="2">
        <f t="shared" si="2"/>
        <v>257.75833486597173</v>
      </c>
      <c r="I29" s="2">
        <f t="shared" si="3"/>
        <v>332.86750547737165</v>
      </c>
      <c r="J29" s="2">
        <f t="shared" si="4"/>
        <v>374.85232523872867</v>
      </c>
      <c r="K29" s="2">
        <f t="shared" si="5"/>
        <v>396.58356243084069</v>
      </c>
      <c r="L29" s="2">
        <f t="shared" si="6"/>
        <v>206.53408712029039</v>
      </c>
    </row>
    <row r="30" spans="6:12">
      <c r="F30" s="2">
        <f t="shared" si="0"/>
        <v>345.00229999999988</v>
      </c>
      <c r="G30" s="2">
        <f t="shared" si="1"/>
        <v>181.32183324532767</v>
      </c>
      <c r="H30" s="2">
        <f t="shared" si="2"/>
        <v>259.72738551924039</v>
      </c>
      <c r="I30" s="2">
        <f t="shared" si="3"/>
        <v>334.5836442076249</v>
      </c>
      <c r="J30" s="2">
        <f t="shared" si="4"/>
        <v>375.97527719635337</v>
      </c>
      <c r="K30" s="2">
        <f t="shared" si="5"/>
        <v>396.66757886396772</v>
      </c>
      <c r="L30" s="2">
        <f t="shared" si="6"/>
        <v>207.14159522031738</v>
      </c>
    </row>
    <row r="31" spans="6:12">
      <c r="F31" s="2">
        <f t="shared" si="0"/>
        <v>360.00239999999985</v>
      </c>
      <c r="G31" s="2">
        <f t="shared" si="1"/>
        <v>183.07326674104769</v>
      </c>
      <c r="H31" s="2">
        <f t="shared" si="2"/>
        <v>261.72296891058534</v>
      </c>
      <c r="I31" s="2">
        <f t="shared" si="3"/>
        <v>336.30716073406694</v>
      </c>
      <c r="J31" s="2">
        <f t="shared" si="4"/>
        <v>377.08600114705456</v>
      </c>
      <c r="K31" s="2">
        <f t="shared" si="5"/>
        <v>396.71903781059325</v>
      </c>
      <c r="L31" s="2">
        <f t="shared" si="6"/>
        <v>207.77610368034559</v>
      </c>
    </row>
    <row r="32" spans="6:12">
      <c r="F32" s="2">
        <f t="shared" si="0"/>
        <v>375.00249999999983</v>
      </c>
      <c r="G32" s="2">
        <f t="shared" si="1"/>
        <v>184.85772054870262</v>
      </c>
      <c r="H32" s="2">
        <f t="shared" si="2"/>
        <v>263.74546051117125</v>
      </c>
      <c r="I32" s="2">
        <f t="shared" si="3"/>
        <v>338.03758813498803</v>
      </c>
      <c r="J32" s="2">
        <f t="shared" si="4"/>
        <v>378.18345678750393</v>
      </c>
      <c r="K32" s="2">
        <f t="shared" si="5"/>
        <v>396.73661016867226</v>
      </c>
      <c r="L32" s="2">
        <f t="shared" si="6"/>
        <v>208.437612500375</v>
      </c>
    </row>
    <row r="33" spans="6:12">
      <c r="F33" s="2">
        <f t="shared" si="0"/>
        <v>390.0025999999998</v>
      </c>
      <c r="G33" s="2">
        <f t="shared" si="1"/>
        <v>186.67608892887887</v>
      </c>
      <c r="H33" s="2">
        <f t="shared" si="2"/>
        <v>265.79523188207526</v>
      </c>
      <c r="I33" s="2">
        <f t="shared" si="3"/>
        <v>339.77441683805267</v>
      </c>
      <c r="J33" s="2">
        <f t="shared" si="4"/>
        <v>379.26654530880143</v>
      </c>
      <c r="K33" s="2">
        <f t="shared" si="5"/>
        <v>396.71891283242815</v>
      </c>
      <c r="L33" s="2">
        <f t="shared" si="6"/>
        <v>209.12612168040559</v>
      </c>
    </row>
    <row r="34" spans="6:12">
      <c r="F34" s="2">
        <f t="shared" si="0"/>
        <v>405.00269999999978</v>
      </c>
      <c r="G34" s="2">
        <f t="shared" si="1"/>
        <v>188.52929586134908</v>
      </c>
      <c r="H34" s="2">
        <f t="shared" si="2"/>
        <v>267.87264938327246</v>
      </c>
      <c r="I34" s="2">
        <f t="shared" si="3"/>
        <v>341.51709141624536</v>
      </c>
      <c r="J34" s="2">
        <f t="shared" si="4"/>
        <v>380.3341059679488</v>
      </c>
      <c r="K34" s="2">
        <f t="shared" si="5"/>
        <v>396.66450624468422</v>
      </c>
      <c r="L34" s="2">
        <f t="shared" si="6"/>
        <v>209.84163122043739</v>
      </c>
    </row>
    <row r="35" spans="6:12">
      <c r="F35" s="2">
        <f t="shared" si="0"/>
        <v>420.00279999999975</v>
      </c>
      <c r="G35" s="2">
        <f t="shared" si="1"/>
        <v>190.41829606335963</v>
      </c>
      <c r="H35" s="2">
        <f t="shared" si="2"/>
        <v>269.97807272716705</v>
      </c>
      <c r="I35" s="2">
        <f t="shared" si="3"/>
        <v>343.26500713238158</v>
      </c>
      <c r="J35" s="2">
        <f t="shared" si="4"/>
        <v>381.38491243721137</v>
      </c>
      <c r="K35" s="2">
        <f t="shared" si="5"/>
        <v>396.57189182368035</v>
      </c>
      <c r="L35" s="2">
        <f t="shared" si="6"/>
        <v>210.58414112047038</v>
      </c>
    </row>
    <row r="36" spans="6:12">
      <c r="F36" s="2">
        <f t="shared" si="0"/>
        <v>435.00289999999973</v>
      </c>
      <c r="G36" s="2">
        <f t="shared" si="1"/>
        <v>192.34407602615863</v>
      </c>
      <c r="H36" s="2">
        <f t="shared" si="2"/>
        <v>272.11185335916952</v>
      </c>
      <c r="I36" s="2">
        <f t="shared" si="3"/>
        <v>345.01750621064934</v>
      </c>
      <c r="J36" s="2">
        <f t="shared" si="4"/>
        <v>382.4176689153108</v>
      </c>
      <c r="K36" s="2">
        <f t="shared" si="5"/>
        <v>396.43950925712119</v>
      </c>
      <c r="L36" s="2">
        <f t="shared" si="6"/>
        <v>211.35365138050457</v>
      </c>
    </row>
    <row r="37" spans="6:12">
      <c r="F37" s="2">
        <f t="shared" si="0"/>
        <v>450.0029999999997</v>
      </c>
      <c r="G37" s="2">
        <f t="shared" si="1"/>
        <v>194.30765506649789</v>
      </c>
      <c r="H37" s="2">
        <f t="shared" si="2"/>
        <v>274.27433264576723</v>
      </c>
      <c r="I37" s="2">
        <f t="shared" si="3"/>
        <v>346.77387381160986</v>
      </c>
      <c r="J37" s="2">
        <f t="shared" si="4"/>
        <v>383.43100598310411</v>
      </c>
      <c r="K37" s="2">
        <f t="shared" si="5"/>
        <v>396.26573365573233</v>
      </c>
      <c r="L37" s="2">
        <f t="shared" si="6"/>
        <v>212.15016200053998</v>
      </c>
    </row>
    <row r="38" spans="6:12">
      <c r="F38" s="2">
        <f t="shared" si="0"/>
        <v>465.00309999999968</v>
      </c>
      <c r="G38" s="2">
        <f t="shared" si="1"/>
        <v>196.31008638903373</v>
      </c>
      <c r="H38" s="2">
        <f t="shared" si="2"/>
        <v>276.46583984822109</v>
      </c>
      <c r="I38" s="2">
        <f t="shared" si="3"/>
        <v>348.53333368484272</v>
      </c>
      <c r="J38" s="2">
        <f t="shared" si="4"/>
        <v>384.42347618499298</v>
      </c>
      <c r="K38" s="2">
        <f t="shared" si="5"/>
        <v>396.04887255809905</v>
      </c>
      <c r="L38" s="2">
        <f t="shared" si="6"/>
        <v>212.97367298057659</v>
      </c>
    </row>
    <row r="39" spans="6:12">
      <c r="F39" s="2">
        <f t="shared" si="0"/>
        <v>480.00319999999965</v>
      </c>
      <c r="G39" s="2">
        <f t="shared" si="1"/>
        <v>198.35245815459459</v>
      </c>
      <c r="H39" s="2">
        <f t="shared" si="2"/>
        <v>278.68668985741817</v>
      </c>
      <c r="I39" s="2">
        <f t="shared" si="3"/>
        <v>350.29504347094348</v>
      </c>
      <c r="J39" s="2">
        <f t="shared" si="4"/>
        <v>385.39354931577753</v>
      </c>
      <c r="K39" s="2">
        <f t="shared" si="5"/>
        <v>395.78716277802363</v>
      </c>
      <c r="L39" s="2">
        <f t="shared" si="6"/>
        <v>213.82418432061439</v>
      </c>
    </row>
    <row r="40" spans="6:12">
      <c r="F40" s="2">
        <f t="shared" si="0"/>
        <v>495.00329999999963</v>
      </c>
      <c r="G40" s="2">
        <f t="shared" si="1"/>
        <v>200.43589454815589</v>
      </c>
      <c r="H40" s="2">
        <f t="shared" si="2"/>
        <v>280.93718066246674</v>
      </c>
      <c r="I40" s="2">
        <f t="shared" si="3"/>
        <v>352.05808962183897</v>
      </c>
      <c r="J40" s="2">
        <f t="shared" si="4"/>
        <v>386.33960739099706</v>
      </c>
      <c r="K40" s="2">
        <f t="shared" si="5"/>
        <v>395.47876708505822</v>
      </c>
      <c r="L40" s="2">
        <f t="shared" si="6"/>
        <v>214.70169602065337</v>
      </c>
    </row>
    <row r="41" spans="6:12">
      <c r="F41" s="2">
        <f t="shared" si="0"/>
        <v>510.0033999999996</v>
      </c>
      <c r="G41" s="2">
        <f t="shared" si="1"/>
        <v>202.56155683903</v>
      </c>
      <c r="H41" s="2">
        <f t="shared" si="2"/>
        <v>283.21759052230016</v>
      </c>
      <c r="I41" s="2">
        <f t="shared" si="3"/>
        <v>353.82148190535463</v>
      </c>
      <c r="J41" s="2">
        <f t="shared" si="4"/>
        <v>387.25993927697078</v>
      </c>
      <c r="K41" s="2">
        <f t="shared" si="5"/>
        <v>395.12177070825294</v>
      </c>
      <c r="L41" s="2">
        <f t="shared" si="6"/>
        <v>215.60620808069359</v>
      </c>
    </row>
    <row r="42" spans="6:12">
      <c r="F42" s="2">
        <f t="shared" si="0"/>
        <v>525.00349999999958</v>
      </c>
      <c r="G42" s="2">
        <f t="shared" si="1"/>
        <v>204.73064442420977</v>
      </c>
      <c r="H42" s="2">
        <f t="shared" si="2"/>
        <v>285.52817480580188</v>
      </c>
      <c r="I42" s="2">
        <f t="shared" si="3"/>
        <v>355.58414745660144</v>
      </c>
      <c r="J42" s="2">
        <f t="shared" si="4"/>
        <v>388.15273495476799</v>
      </c>
      <c r="K42" s="2">
        <f t="shared" si="5"/>
        <v>394.71417765248583</v>
      </c>
      <c r="L42" s="2">
        <f t="shared" si="6"/>
        <v>216.53772050073496</v>
      </c>
    </row>
    <row r="43" spans="6:12">
      <c r="F43" s="2">
        <f t="shared" si="0"/>
        <v>540.00359999999955</v>
      </c>
      <c r="G43" s="2">
        <f t="shared" si="1"/>
        <v>206.94439584394891</v>
      </c>
      <c r="H43" s="2">
        <f t="shared" si="2"/>
        <v>287.86916246170955</v>
      </c>
      <c r="I43" s="2">
        <f t="shared" si="3"/>
        <v>357.34492433503118</v>
      </c>
      <c r="J43" s="2">
        <f t="shared" si="4"/>
        <v>389.0160793901498</v>
      </c>
      <c r="K43" s="2">
        <f t="shared" si="5"/>
        <v>394.25390681603898</v>
      </c>
      <c r="L43" s="2">
        <f t="shared" si="6"/>
        <v>217.49623328077757</v>
      </c>
    </row>
    <row r="44" spans="6:12">
      <c r="F44" s="2">
        <f t="shared" si="0"/>
        <v>555.00369999999953</v>
      </c>
      <c r="G44" s="2">
        <f t="shared" si="1"/>
        <v>209.20408975647899</v>
      </c>
      <c r="H44" s="2">
        <f t="shared" si="2"/>
        <v>290.24075207474016</v>
      </c>
      <c r="I44" s="2">
        <f t="shared" si="3"/>
        <v>359.10255454186489</v>
      </c>
      <c r="J44" s="2">
        <f t="shared" si="4"/>
        <v>389.84794597915032</v>
      </c>
      <c r="K44" s="2">
        <f t="shared" si="5"/>
        <v>393.73878789729747</v>
      </c>
      <c r="L44" s="2">
        <f t="shared" si="6"/>
        <v>218.48174642082137</v>
      </c>
    </row>
    <row r="45" spans="6:12">
      <c r="F45" s="2">
        <f t="shared" si="0"/>
        <v>570.0037999999995</v>
      </c>
      <c r="G45" s="2">
        <f t="shared" si="1"/>
        <v>211.51104585618415</v>
      </c>
      <c r="H45" s="2">
        <f t="shared" si="2"/>
        <v>292.64310745890981</v>
      </c>
      <c r="I45" s="2">
        <f t="shared" si="3"/>
        <v>360.85567644801006</v>
      </c>
      <c r="J45" s="2">
        <f t="shared" si="4"/>
        <v>390.64618953635596</v>
      </c>
      <c r="K45" s="2">
        <f t="shared" si="5"/>
        <v>393.16655707764164</v>
      </c>
      <c r="L45" s="2">
        <f t="shared" si="6"/>
        <v>219.49425992086637</v>
      </c>
    </row>
    <row r="46" spans="6:12">
      <c r="F46" s="2">
        <f t="shared" si="0"/>
        <v>585.00389999999948</v>
      </c>
      <c r="G46" s="2">
        <f t="shared" si="1"/>
        <v>213.86662571651055</v>
      </c>
      <c r="H46" s="2">
        <f t="shared" si="2"/>
        <v>295.07635273280783</v>
      </c>
      <c r="I46" s="2">
        <f t="shared" si="3"/>
        <v>362.602816577466</v>
      </c>
      <c r="J46" s="2">
        <f t="shared" si="4"/>
        <v>391.40853879008745</v>
      </c>
      <c r="K46" s="2">
        <f t="shared" si="5"/>
        <v>392.53485246669692</v>
      </c>
      <c r="L46" s="2">
        <f t="shared" si="6"/>
        <v>220.53377378091255</v>
      </c>
    </row>
    <row r="47" spans="6:12">
      <c r="F47" s="2">
        <f t="shared" si="0"/>
        <v>600.00399999999945</v>
      </c>
      <c r="G47" s="2">
        <f t="shared" si="1"/>
        <v>216.27223353529649</v>
      </c>
      <c r="H47" s="2">
        <f t="shared" si="2"/>
        <v>297.54056681451965</v>
      </c>
      <c r="I47" s="2">
        <f t="shared" si="3"/>
        <v>364.34238068553367</v>
      </c>
      <c r="J47" s="2">
        <f t="shared" si="4"/>
        <v>392.13258834555859</v>
      </c>
      <c r="K47" s="2">
        <f t="shared" si="5"/>
        <v>391.841209295157</v>
      </c>
      <c r="L47" s="2">
        <f t="shared" si="6"/>
        <v>221.60028800095995</v>
      </c>
    </row>
    <row r="48" spans="6:12">
      <c r="F48" s="2">
        <f t="shared" si="0"/>
        <v>615.00409999999943</v>
      </c>
      <c r="G48" s="2">
        <f t="shared" si="1"/>
        <v>218.72931675596396</v>
      </c>
      <c r="H48" s="2">
        <f t="shared" si="2"/>
        <v>300.03577726584012</v>
      </c>
      <c r="I48" s="2">
        <f t="shared" si="3"/>
        <v>366.0726440648026</v>
      </c>
      <c r="J48" s="2">
        <f t="shared" si="4"/>
        <v>392.81579007365724</v>
      </c>
      <c r="K48" s="2">
        <f t="shared" si="5"/>
        <v>391.08305483936471</v>
      </c>
      <c r="L48" s="2">
        <f t="shared" si="6"/>
        <v>222.69380258100855</v>
      </c>
    </row>
    <row r="49" spans="6:12">
      <c r="F49" s="2">
        <f t="shared" si="0"/>
        <v>630.0041999999994</v>
      </c>
      <c r="G49" s="2">
        <f t="shared" si="1"/>
        <v>221.23936653299617</v>
      </c>
      <c r="H49" s="2">
        <f t="shared" si="2"/>
        <v>302.56195340623827</v>
      </c>
      <c r="I49" s="2">
        <f t="shared" si="3"/>
        <v>367.79174100481595</v>
      </c>
      <c r="J49" s="2">
        <f t="shared" si="4"/>
        <v>393.45544387921979</v>
      </c>
      <c r="K49" s="2">
        <f t="shared" si="5"/>
        <v>390.25770306071894</v>
      </c>
      <c r="L49" s="2">
        <f t="shared" si="6"/>
        <v>223.81431752105834</v>
      </c>
    </row>
    <row r="50" spans="6:12">
      <c r="F50" s="2">
        <f t="shared" si="0"/>
        <v>645.00429999999938</v>
      </c>
      <c r="G50" s="2">
        <f t="shared" si="1"/>
        <v>223.80391800418565</v>
      </c>
      <c r="H50" s="2">
        <f t="shared" si="2"/>
        <v>305.1189986065437</v>
      </c>
      <c r="I50" s="2">
        <f t="shared" si="3"/>
        <v>369.49765332341985</v>
      </c>
      <c r="J50" s="2">
        <f t="shared" si="4"/>
        <v>394.04868779853683</v>
      </c>
      <c r="K50" s="2">
        <f t="shared" si="5"/>
        <v>389.36234894178563</v>
      </c>
      <c r="L50" s="2">
        <f t="shared" si="6"/>
        <v>224.96183282110934</v>
      </c>
    </row>
    <row r="51" spans="6:12">
      <c r="F51" s="2">
        <f t="shared" si="0"/>
        <v>660.00439999999935</v>
      </c>
      <c r="G51" s="2">
        <f t="shared" si="1"/>
        <v>226.42455032511057</v>
      </c>
      <c r="H51" s="2">
        <f t="shared" si="2"/>
        <v>307.70674166032416</v>
      </c>
      <c r="I51" s="2">
        <f t="shared" si="3"/>
        <v>371.18819787897132</v>
      </c>
      <c r="J51" s="2">
        <f t="shared" si="4"/>
        <v>394.5924873712666</v>
      </c>
      <c r="K51" s="2">
        <f t="shared" si="5"/>
        <v>388.39406249969312</v>
      </c>
      <c r="L51" s="2">
        <f t="shared" si="6"/>
        <v>226.13634848116155</v>
      </c>
    </row>
    <row r="52" spans="6:12">
      <c r="F52" s="2">
        <f t="shared" si="0"/>
        <v>675.00449999999933</v>
      </c>
      <c r="G52" s="2">
        <f t="shared" si="1"/>
        <v>229.10288641295588</v>
      </c>
      <c r="H52" s="2">
        <f t="shared" si="2"/>
        <v>310.32492711718629</v>
      </c>
      <c r="I52" s="2">
        <f t="shared" si="3"/>
        <v>372.86101296269811</v>
      </c>
      <c r="J52" s="2">
        <f t="shared" si="4"/>
        <v>395.08362422692755</v>
      </c>
      <c r="K52" s="2">
        <f t="shared" si="5"/>
        <v>387.34978245599984</v>
      </c>
      <c r="L52" s="2">
        <f t="shared" si="6"/>
        <v>227.33786450121494</v>
      </c>
    </row>
    <row r="53" spans="6:12">
      <c r="F53" s="2">
        <f t="shared" si="0"/>
        <v>690.0045999999993</v>
      </c>
      <c r="G53" s="2">
        <f t="shared" si="1"/>
        <v>231.84059233690348</v>
      </c>
      <c r="H53" s="2">
        <f t="shared" si="2"/>
        <v>312.97320444645203</v>
      </c>
      <c r="I53" s="2">
        <f t="shared" si="3"/>
        <v>374.51354345942929</v>
      </c>
      <c r="J53" s="2">
        <f t="shared" si="4"/>
        <v>395.5186838206202</v>
      </c>
      <c r="K53" s="2">
        <f t="shared" si="5"/>
        <v>386.2263095407227</v>
      </c>
      <c r="L53" s="2">
        <f t="shared" si="6"/>
        <v>228.56638088126954</v>
      </c>
    </row>
    <row r="54" spans="6:12">
      <c r="F54" s="2">
        <f t="shared" si="0"/>
        <v>705.00469999999927</v>
      </c>
      <c r="G54" s="2">
        <f t="shared" si="1"/>
        <v>234.63937628055464</v>
      </c>
      <c r="H54" s="2">
        <f t="shared" si="2"/>
        <v>315.65111588155258</v>
      </c>
      <c r="I54" s="2">
        <f t="shared" si="3"/>
        <v>376.14302465249875</v>
      </c>
      <c r="J54" s="2">
        <f t="shared" si="4"/>
        <v>395.89404224653816</v>
      </c>
      <c r="K54" s="2">
        <f t="shared" si="5"/>
        <v>385.02029940657508</v>
      </c>
      <c r="L54" s="2">
        <f t="shared" si="6"/>
        <v>229.82189762132535</v>
      </c>
    </row>
    <row r="55" spans="6:12">
      <c r="F55" s="2">
        <f t="shared" si="0"/>
        <v>720.00479999999925</v>
      </c>
      <c r="G55" s="2">
        <f t="shared" si="1"/>
        <v>237.50098698785186</v>
      </c>
      <c r="H55" s="2">
        <f t="shared" si="2"/>
        <v>318.35808277462041</v>
      </c>
      <c r="I55" s="2">
        <f t="shared" si="3"/>
        <v>377.74646453466181</v>
      </c>
      <c r="J55" s="2">
        <f t="shared" si="4"/>
        <v>396.20585205111865</v>
      </c>
      <c r="K55" s="2">
        <f t="shared" si="5"/>
        <v>383.72825512772289</v>
      </c>
      <c r="L55" s="2">
        <f t="shared" si="6"/>
        <v>231.10441472138234</v>
      </c>
    </row>
    <row r="56" spans="6:12">
      <c r="F56" s="2">
        <f t="shared" si="0"/>
        <v>735.00489999999922</v>
      </c>
      <c r="G56" s="2">
        <f t="shared" si="1"/>
        <v>240.42721158728278</v>
      </c>
      <c r="H56" s="2">
        <f t="shared" si="2"/>
        <v>321.09339026672188</v>
      </c>
      <c r="I56" s="2">
        <f t="shared" si="3"/>
        <v>379.32062447118352</v>
      </c>
      <c r="J56" s="2">
        <f t="shared" si="4"/>
        <v>396.45002696025853</v>
      </c>
      <c r="K56" s="2">
        <f t="shared" si="5"/>
        <v>382.34651925544796</v>
      </c>
      <c r="L56" s="2">
        <f t="shared" si="6"/>
        <v>232.41393218144054</v>
      </c>
    </row>
    <row r="57" spans="6:12">
      <c r="F57" s="2">
        <f t="shared" si="0"/>
        <v>750.0049999999992</v>
      </c>
      <c r="G57" s="2">
        <f t="shared" si="1"/>
        <v>243.41987266923891</v>
      </c>
      <c r="H57" s="2">
        <f t="shared" si="2"/>
        <v>323.85617005140955</v>
      </c>
      <c r="I57" s="2">
        <f t="shared" si="3"/>
        <v>380.86199804358324</v>
      </c>
      <c r="J57" s="2">
        <f t="shared" si="4"/>
        <v>396.62222542682895</v>
      </c>
      <c r="K57" s="2">
        <f t="shared" si="5"/>
        <v>380.87126540106493</v>
      </c>
      <c r="L57" s="2">
        <f t="shared" si="6"/>
        <v>233.75045000149993</v>
      </c>
    </row>
    <row r="58" spans="6:12">
      <c r="F58" s="2">
        <f t="shared" si="0"/>
        <v>765.00509999999917</v>
      </c>
      <c r="G58" s="2">
        <f t="shared" si="1"/>
        <v>246.48082446758124</v>
      </c>
      <c r="H58" s="2">
        <f t="shared" si="2"/>
        <v>326.64538097716081</v>
      </c>
      <c r="I58" s="2">
        <f t="shared" si="3"/>
        <v>382.36678788260343</v>
      </c>
      <c r="J58" s="2">
        <f t="shared" si="4"/>
        <v>396.71783289563768</v>
      </c>
      <c r="K58" s="2">
        <f t="shared" si="5"/>
        <v>379.29848931419707</v>
      </c>
      <c r="L58" s="2">
        <f t="shared" si="6"/>
        <v>235.11396818156052</v>
      </c>
    </row>
    <row r="59" spans="6:12">
      <c r="F59" s="2">
        <f t="shared" si="0"/>
        <v>780.00519999999915</v>
      </c>
      <c r="G59" s="2">
        <f t="shared" si="1"/>
        <v>249.61194796794385</v>
      </c>
      <c r="H59" s="2">
        <f t="shared" si="2"/>
        <v>329.45978719704891</v>
      </c>
      <c r="I59" s="2">
        <f t="shared" si="3"/>
        <v>383.83088027647835</v>
      </c>
      <c r="J59" s="2">
        <f t="shared" si="4"/>
        <v>396.73194267294582</v>
      </c>
      <c r="K59" s="2">
        <f t="shared" si="5"/>
        <v>377.62399942210936</v>
      </c>
      <c r="L59" s="2">
        <f t="shared" si="6"/>
        <v>236.50448672162233</v>
      </c>
    </row>
    <row r="60" spans="6:12">
      <c r="F60" s="2">
        <f t="shared" si="0"/>
        <v>795.00529999999912</v>
      </c>
      <c r="G60" s="2">
        <f t="shared" si="1"/>
        <v>252.81514473106193</v>
      </c>
      <c r="H60" s="2">
        <f t="shared" si="2"/>
        <v>332.29793353078873</v>
      </c>
      <c r="I60" s="2">
        <f t="shared" si="3"/>
        <v>385.24981731515891</v>
      </c>
      <c r="J60" s="2">
        <f t="shared" si="4"/>
        <v>396.65933527649599</v>
      </c>
      <c r="K60" s="2">
        <f t="shared" si="5"/>
        <v>375.84340679317626</v>
      </c>
      <c r="L60" s="2">
        <f t="shared" si="6"/>
        <v>237.92200562168532</v>
      </c>
    </row>
    <row r="61" spans="6:12">
      <c r="F61" s="2">
        <f t="shared" si="0"/>
        <v>810.0053999999991</v>
      </c>
      <c r="G61" s="2">
        <f t="shared" si="1"/>
        <v>256.09232917823505</v>
      </c>
      <c r="H61" s="2">
        <f t="shared" si="2"/>
        <v>335.15811765403532</v>
      </c>
      <c r="I61" s="2">
        <f t="shared" si="3"/>
        <v>386.6187663023652</v>
      </c>
      <c r="J61" s="2">
        <f t="shared" si="4"/>
        <v>396.49445612964109</v>
      </c>
      <c r="K61" s="2">
        <f t="shared" si="5"/>
        <v>373.95211448471667</v>
      </c>
      <c r="L61" s="2">
        <f t="shared" si="6"/>
        <v>239.36652488174951</v>
      </c>
    </row>
    <row r="62" spans="6:12">
      <c r="F62" s="2">
        <f t="shared" si="0"/>
        <v>825.00549999999907</v>
      </c>
      <c r="G62" s="2">
        <f t="shared" si="1"/>
        <v>259.44541903641334</v>
      </c>
      <c r="H62" s="2">
        <f t="shared" si="2"/>
        <v>338.03835867123507</v>
      </c>
      <c r="I62" s="2">
        <f t="shared" si="3"/>
        <v>387.93248613471167</v>
      </c>
      <c r="J62" s="2">
        <f t="shared" si="4"/>
        <v>396.23139144942337</v>
      </c>
      <c r="K62" s="2">
        <f t="shared" si="5"/>
        <v>371.94530623235153</v>
      </c>
      <c r="L62" s="2">
        <f t="shared" si="6"/>
        <v>240.83804450181492</v>
      </c>
    </row>
    <row r="63" spans="6:12">
      <c r="F63" s="2">
        <f t="shared" si="0"/>
        <v>840.00559999999905</v>
      </c>
      <c r="G63" s="2">
        <f t="shared" si="1"/>
        <v>262.87632358044834</v>
      </c>
      <c r="H63" s="2">
        <f t="shared" si="2"/>
        <v>340.93636155991248</v>
      </c>
      <c r="I63" s="2">
        <f t="shared" si="3"/>
        <v>389.1852903101061</v>
      </c>
      <c r="J63" s="2">
        <f t="shared" si="4"/>
        <v>395.86384216316748</v>
      </c>
      <c r="K63" s="2">
        <f t="shared" si="5"/>
        <v>369.81793443468149</v>
      </c>
      <c r="L63" s="2">
        <f t="shared" si="6"/>
        <v>242.33656448188151</v>
      </c>
    </row>
    <row r="64" spans="6:12">
      <c r="F64" s="2">
        <f t="shared" si="0"/>
        <v>855.00569999999902</v>
      </c>
      <c r="G64" s="2">
        <f t="shared" si="1"/>
        <v>266.38692923748772</v>
      </c>
      <c r="H64" s="2">
        <f t="shared" si="2"/>
        <v>343.84947689420875</v>
      </c>
      <c r="I64" s="2">
        <f t="shared" si="3"/>
        <v>390.37100618550596</v>
      </c>
      <c r="J64" s="2">
        <f t="shared" si="4"/>
        <v>395.38509567113846</v>
      </c>
      <c r="K64" s="2">
        <f t="shared" si="5"/>
        <v>367.56470738344342</v>
      </c>
      <c r="L64" s="2">
        <f t="shared" si="6"/>
        <v>243.86208482194931</v>
      </c>
    </row>
    <row r="65" spans="6:12">
      <c r="F65" s="2">
        <f t="shared" si="0"/>
        <v>870.005799999999</v>
      </c>
      <c r="G65" s="2">
        <f t="shared" si="1"/>
        <v>269.97908203041038</v>
      </c>
      <c r="H65" s="2">
        <f t="shared" si="2"/>
        <v>346.77465516157719</v>
      </c>
      <c r="I65" s="2">
        <f t="shared" si="3"/>
        <v>391.48293005614255</v>
      </c>
      <c r="J65" s="2">
        <f t="shared" si="4"/>
        <v>394.78799525384954</v>
      </c>
      <c r="K65" s="2">
        <f t="shared" si="5"/>
        <v>365.18007568534313</v>
      </c>
      <c r="L65" s="2">
        <f t="shared" si="6"/>
        <v>245.41460552201829</v>
      </c>
    </row>
    <row r="66" spans="6:12">
      <c r="F66" s="2">
        <f t="shared" si="0"/>
        <v>885.00589999999897</v>
      </c>
      <c r="G66" s="2">
        <f t="shared" si="1"/>
        <v>273.65456623003507</v>
      </c>
      <c r="H66" s="2">
        <f t="shared" si="2"/>
        <v>349.70839487615495</v>
      </c>
      <c r="I66" s="2">
        <f t="shared" si="3"/>
        <v>392.51377757362849</v>
      </c>
      <c r="J66" s="2">
        <f t="shared" si="4"/>
        <v>394.06490690144312</v>
      </c>
      <c r="K66" s="2">
        <f t="shared" si="5"/>
        <v>362.65821781744586</v>
      </c>
      <c r="L66" s="2">
        <f t="shared" si="6"/>
        <v>246.99412658208848</v>
      </c>
    </row>
    <row r="67" spans="6:12">
      <c r="F67" s="2">
        <f t="shared" si="0"/>
        <v>900.00599999999895</v>
      </c>
      <c r="G67" s="2">
        <f t="shared" si="1"/>
        <v>277.41507845506885</v>
      </c>
      <c r="H67" s="2">
        <f t="shared" si="2"/>
        <v>352.64668356226758</v>
      </c>
      <c r="I67" s="2">
        <f t="shared" si="3"/>
        <v>393.45562895785741</v>
      </c>
      <c r="J67" s="2">
        <f t="shared" si="4"/>
        <v>393.2076833189297</v>
      </c>
      <c r="K67" s="2">
        <f t="shared" si="5"/>
        <v>359.99302475330785</v>
      </c>
      <c r="L67" s="2">
        <f t="shared" si="6"/>
        <v>248.60064800215989</v>
      </c>
    </row>
    <row r="68" spans="6:12">
      <c r="F68" s="2">
        <f t="shared" si="0"/>
        <v>915.00609999999892</v>
      </c>
      <c r="G68" s="2">
        <f t="shared" si="1"/>
        <v>281.26219629876931</v>
      </c>
      <c r="H68" s="2">
        <f t="shared" si="2"/>
        <v>355.58493052792136</v>
      </c>
      <c r="I68" s="2">
        <f t="shared" si="3"/>
        <v>394.29986838608409</v>
      </c>
      <c r="J68" s="2">
        <f t="shared" si="4"/>
        <v>392.20762483463022</v>
      </c>
      <c r="K68" s="2">
        <f t="shared" si="5"/>
        <v>357.17808359191673</v>
      </c>
      <c r="L68" s="2">
        <f t="shared" si="6"/>
        <v>250.23416978223247</v>
      </c>
    </row>
    <row r="69" spans="6:12">
      <c r="F69" s="2">
        <f t="shared" si="0"/>
        <v>930.0061999999989</v>
      </c>
      <c r="G69" s="2">
        <f t="shared" si="1"/>
        <v>285.19734036494003</v>
      </c>
      <c r="H69" s="2">
        <f t="shared" si="2"/>
        <v>358.51789016629243</v>
      </c>
      <c r="I69" s="2">
        <f t="shared" si="3"/>
        <v>395.03711686061183</v>
      </c>
      <c r="J69" s="2">
        <f t="shared" si="4"/>
        <v>391.05543690956495</v>
      </c>
      <c r="K69" s="2">
        <f t="shared" si="5"/>
        <v>354.20666011591248</v>
      </c>
      <c r="L69" s="2">
        <f t="shared" si="6"/>
        <v>251.89469192230627</v>
      </c>
    </row>
    <row r="70" spans="6:12">
      <c r="F70" s="2">
        <f t="shared" si="0"/>
        <v>945.00629999999887</v>
      </c>
      <c r="G70" s="2">
        <f t="shared" si="1"/>
        <v>289.22172835415535</v>
      </c>
      <c r="H70" s="2">
        <f t="shared" si="2"/>
        <v>361.43957430737242</v>
      </c>
      <c r="I70" s="2">
        <f t="shared" si="3"/>
        <v>395.65715776236095</v>
      </c>
      <c r="J70" s="2">
        <f t="shared" si="4"/>
        <v>389.74118391233941</v>
      </c>
      <c r="K70" s="2">
        <f t="shared" si="5"/>
        <v>351.07168019947295</v>
      </c>
      <c r="L70" s="2">
        <f t="shared" si="6"/>
        <v>253.58221442238127</v>
      </c>
    </row>
    <row r="71" spans="6:12">
      <c r="F71" s="2">
        <f t="shared" si="0"/>
        <v>960.00639999999885</v>
      </c>
      <c r="G71" s="2">
        <f t="shared" si="1"/>
        <v>293.33631954255463</v>
      </c>
      <c r="H71" s="2">
        <f t="shared" si="2"/>
        <v>364.34315188506542</v>
      </c>
      <c r="I71" s="2">
        <f t="shared" si="3"/>
        <v>396.14885418932954</v>
      </c>
      <c r="J71" s="2">
        <f t="shared" si="4"/>
        <v>388.25423878682898</v>
      </c>
      <c r="K71" s="2">
        <f t="shared" si="5"/>
        <v>347.76570997957731</v>
      </c>
      <c r="L71" s="2">
        <f t="shared" si="6"/>
        <v>255.29673728245746</v>
      </c>
    </row>
    <row r="72" spans="6:12">
      <c r="F72" s="2">
        <f t="shared" ref="F72:F107" si="7">F71+F$6</f>
        <v>975.00649999999882</v>
      </c>
      <c r="G72" s="2">
        <f t="shared" ref="G72:G107" si="8">(3*$D$3^2*$G$6/(($D$4-$F72)/$D$4))/($D$4*($D$5+$G$6/(($D$4-$F72)/$D$4))^2+($D$6+$D$8)^2)*$G$4</f>
        <v>297.54174762553549</v>
      </c>
      <c r="H72" s="2">
        <f t="shared" ref="H72:H107" si="9">(3*$D$3^2*$H$6/(($D$4-$F72)/$D$4))/($D$4*($D$5+$H$6/(($D$4-$F72)/$D$4))^2+($D$6+$D$8)^2)*$G$4</f>
        <v>367.22083387850654</v>
      </c>
      <c r="I72" s="2">
        <f t="shared" ref="I72:I107" si="10">(3*$D$3^2*$I$6/(($D$4-$F72)/$D$4))/($D$4*($D$5+$I$6/(($D$4-$F72)/$D$4))^2+($D$6+$D$8)^2)*$G$4</f>
        <v>396.50005705415418</v>
      </c>
      <c r="J72" s="2">
        <f t="shared" ref="J72:J107" si="11">(3*$D$3^2*$J$6/(($D$4-$F72)/$D$4))/($D$4*($D$5+$J$6/(($D$4-$F72)/$D$4))^2+($D$6+$D$8)^2)*$G$4</f>
        <v>386.58322819808285</v>
      </c>
      <c r="K72" s="2">
        <f t="shared" ref="K72:K107" si="12">(3*$D$3^2*$K$6/(($D$4-$F72)/$D$4))/($D$4*($D$5+$K$6/(($D$4-$F72)/$D$4))^2+($D$6+$D$8)^2)*$G$4</f>
        <v>344.28093469708335</v>
      </c>
      <c r="L72" s="2">
        <f t="shared" ref="L72:L107" si="13">$L$6*F72^2+200</f>
        <v>257.03826050253485</v>
      </c>
    </row>
    <row r="73" spans="6:12">
      <c r="F73" s="2">
        <f t="shared" si="7"/>
        <v>990.0065999999988</v>
      </c>
      <c r="G73" s="2">
        <f t="shared" si="8"/>
        <v>301.83823943845084</v>
      </c>
      <c r="H73" s="2">
        <f t="shared" si="9"/>
        <v>370.06374111956296</v>
      </c>
      <c r="I73" s="2">
        <f t="shared" si="10"/>
        <v>396.69750277089264</v>
      </c>
      <c r="J73" s="2">
        <f t="shared" si="11"/>
        <v>384.71597269475456</v>
      </c>
      <c r="K73" s="2">
        <f t="shared" si="12"/>
        <v>340.60913610608497</v>
      </c>
      <c r="L73" s="2">
        <f t="shared" si="13"/>
        <v>258.80678408261343</v>
      </c>
    </row>
    <row r="74" spans="6:12">
      <c r="F74" s="2">
        <f t="shared" si="7"/>
        <v>1005.0066999999988</v>
      </c>
      <c r="G74" s="2">
        <f t="shared" si="8"/>
        <v>306.22551649182594</v>
      </c>
      <c r="H74" s="2">
        <f t="shared" si="9"/>
        <v>372.8617521182332</v>
      </c>
      <c r="I74" s="2">
        <f t="shared" si="10"/>
        <v>396.72669919445588</v>
      </c>
      <c r="J74" s="2">
        <f t="shared" si="11"/>
        <v>382.63942137325199</v>
      </c>
      <c r="K74" s="2">
        <f t="shared" si="12"/>
        <v>336.74166834128658</v>
      </c>
      <c r="L74" s="2">
        <f t="shared" si="13"/>
        <v>260.60230802269325</v>
      </c>
    </row>
    <row r="75" spans="6:12">
      <c r="F75" s="2">
        <f t="shared" si="7"/>
        <v>1020.0067999999987</v>
      </c>
      <c r="G75" s="2">
        <f t="shared" si="8"/>
        <v>310.70267553839705</v>
      </c>
      <c r="H75" s="2">
        <f t="shared" si="9"/>
        <v>375.60332752767971</v>
      </c>
      <c r="I75" s="2">
        <f t="shared" si="10"/>
        <v>396.57179828286615</v>
      </c>
      <c r="J75" s="2">
        <f t="shared" si="11"/>
        <v>380.33958046888341</v>
      </c>
      <c r="K75" s="2">
        <f t="shared" si="12"/>
        <v>332.66943212357751</v>
      </c>
      <c r="L75" s="2">
        <f t="shared" si="13"/>
        <v>262.42483232277425</v>
      </c>
    </row>
    <row r="76" spans="6:12">
      <c r="F76" s="2">
        <f t="shared" si="7"/>
        <v>1035.0068999999987</v>
      </c>
      <c r="G76" s="2">
        <f t="shared" si="8"/>
        <v>315.26804348278387</v>
      </c>
      <c r="H76" s="2">
        <f t="shared" si="9"/>
        <v>378.27530723060852</v>
      </c>
      <c r="I76" s="2">
        <f t="shared" si="10"/>
        <v>396.21545372804127</v>
      </c>
      <c r="J76" s="2">
        <f t="shared" si="11"/>
        <v>377.80143523154982</v>
      </c>
      <c r="K76" s="2">
        <f t="shared" si="12"/>
        <v>328.38284717349831</v>
      </c>
      <c r="L76" s="2">
        <f t="shared" si="13"/>
        <v>264.27435698285643</v>
      </c>
    </row>
    <row r="77" spans="6:12">
      <c r="F77" s="2">
        <f t="shared" si="7"/>
        <v>1050.0069999999987</v>
      </c>
      <c r="G77" s="2">
        <f t="shared" si="8"/>
        <v>319.9190007986827</v>
      </c>
      <c r="H77" s="2">
        <f t="shared" si="9"/>
        <v>380.86267525326969</v>
      </c>
      <c r="I77" s="2">
        <f t="shared" si="10"/>
        <v>395.63866153949084</v>
      </c>
      <c r="J77" s="2">
        <f t="shared" si="11"/>
        <v>375.00886436690388</v>
      </c>
      <c r="K77" s="2">
        <f t="shared" si="12"/>
        <v>323.87182269078141</v>
      </c>
      <c r="L77" s="2">
        <f t="shared" si="13"/>
        <v>266.15088200293985</v>
      </c>
    </row>
    <row r="78" spans="6:12">
      <c r="F78" s="2">
        <f t="shared" si="7"/>
        <v>1065.0070999999987</v>
      </c>
      <c r="G78" s="2">
        <f t="shared" si="8"/>
        <v>324.65176616324885</v>
      </c>
      <c r="H78" s="2">
        <f t="shared" si="9"/>
        <v>383.34828677064701</v>
      </c>
      <c r="I78" s="2">
        <f t="shared" si="10"/>
        <v>394.82058126041323</v>
      </c>
      <c r="J78" s="2">
        <f t="shared" si="11"/>
        <v>371.94454623704195</v>
      </c>
      <c r="K78" s="2">
        <f t="shared" si="12"/>
        <v>319.12572574550853</v>
      </c>
      <c r="L78" s="2">
        <f t="shared" si="13"/>
        <v>268.05440738302445</v>
      </c>
    </row>
    <row r="79" spans="6:12">
      <c r="F79" s="2">
        <f t="shared" si="7"/>
        <v>1080.0071999999986</v>
      </c>
      <c r="G79" s="2">
        <f t="shared" si="8"/>
        <v>329.46113316144482</v>
      </c>
      <c r="H79" s="2">
        <f t="shared" si="9"/>
        <v>385.71255031631341</v>
      </c>
      <c r="I79" s="2">
        <f t="shared" si="10"/>
        <v>393.73833513919692</v>
      </c>
      <c r="J79" s="2">
        <f t="shared" si="11"/>
        <v>368.589855916212</v>
      </c>
      <c r="K79" s="2">
        <f t="shared" si="12"/>
        <v>314.13334741252231</v>
      </c>
      <c r="L79" s="2">
        <f t="shared" si="13"/>
        <v>269.98493312311024</v>
      </c>
    </row>
    <row r="80" spans="6:12">
      <c r="F80" s="2">
        <f t="shared" si="7"/>
        <v>1095.0072999999986</v>
      </c>
      <c r="G80" s="2">
        <f t="shared" si="8"/>
        <v>334.34014753173045</v>
      </c>
      <c r="H80" s="2">
        <f t="shared" si="9"/>
        <v>387.93305690215692</v>
      </c>
      <c r="I80" s="2">
        <f t="shared" si="10"/>
        <v>392.36678216146601</v>
      </c>
      <c r="J80" s="2">
        <f t="shared" si="11"/>
        <v>364.92475208495711</v>
      </c>
      <c r="K80" s="2">
        <f t="shared" si="12"/>
        <v>308.88286646543366</v>
      </c>
      <c r="L80" s="2">
        <f t="shared" si="13"/>
        <v>271.9424592231972</v>
      </c>
    </row>
    <row r="81" spans="6:12">
      <c r="F81" s="2">
        <f t="shared" si="7"/>
        <v>1110.0073999999986</v>
      </c>
      <c r="G81" s="2">
        <f t="shared" si="8"/>
        <v>339.27971035413054</v>
      </c>
      <c r="H81" s="2">
        <f t="shared" si="9"/>
        <v>389.98414602218389</v>
      </c>
      <c r="I81" s="2">
        <f t="shared" si="10"/>
        <v>390.67826335688972</v>
      </c>
      <c r="J81" s="2">
        <f t="shared" si="11"/>
        <v>360.92765261850752</v>
      </c>
      <c r="K81" s="2">
        <f t="shared" si="12"/>
        <v>303.36181042971884</v>
      </c>
      <c r="L81" s="2">
        <f t="shared" si="13"/>
        <v>273.92698568328541</v>
      </c>
    </row>
    <row r="82" spans="6:12">
      <c r="F82" s="2">
        <f t="shared" si="7"/>
        <v>1125.0074999999986</v>
      </c>
      <c r="G82" s="2">
        <f t="shared" si="8"/>
        <v>344.26808860098242</v>
      </c>
      <c r="H82" s="2">
        <f t="shared" si="9"/>
        <v>391.83639637845329</v>
      </c>
      <c r="I82" s="2">
        <f t="shared" si="10"/>
        <v>388.64231421675288</v>
      </c>
      <c r="J82" s="2">
        <f t="shared" si="11"/>
        <v>356.57529757971889</v>
      </c>
      <c r="K82" s="2">
        <f t="shared" si="12"/>
        <v>297.55701377582</v>
      </c>
      <c r="L82" s="2">
        <f t="shared" si="13"/>
        <v>275.9385125033748</v>
      </c>
    </row>
    <row r="83" spans="6:12">
      <c r="F83" s="2">
        <f t="shared" si="7"/>
        <v>1140.0075999999985</v>
      </c>
      <c r="G83" s="2">
        <f t="shared" si="8"/>
        <v>349.29030927904199</v>
      </c>
      <c r="H83" s="2">
        <f t="shared" si="9"/>
        <v>393.45602652007057</v>
      </c>
      <c r="I83" s="2">
        <f t="shared" si="10"/>
        <v>386.22533937547291</v>
      </c>
      <c r="J83" s="2">
        <f t="shared" si="11"/>
        <v>351.84259816060649</v>
      </c>
      <c r="K83" s="2">
        <f t="shared" si="12"/>
        <v>291.45457301267697</v>
      </c>
      <c r="L83" s="2">
        <f t="shared" si="13"/>
        <v>277.97703968346542</v>
      </c>
    </row>
    <row r="84" spans="6:12">
      <c r="F84" s="2">
        <f t="shared" si="7"/>
        <v>1155.0076999999985</v>
      </c>
      <c r="G84" s="2">
        <f t="shared" si="8"/>
        <v>354.32740657863269</v>
      </c>
      <c r="H84" s="2">
        <f t="shared" si="9"/>
        <v>394.80418729168571</v>
      </c>
      <c r="I84" s="2">
        <f t="shared" si="10"/>
        <v>383.39024390082704</v>
      </c>
      <c r="J84" s="2">
        <f t="shared" si="11"/>
        <v>346.70246992629501</v>
      </c>
      <c r="K84" s="2">
        <f t="shared" si="12"/>
        <v>285.03979841946921</v>
      </c>
      <c r="L84" s="2">
        <f t="shared" si="13"/>
        <v>280.04256722355717</v>
      </c>
    </row>
    <row r="85" spans="6:12">
      <c r="F85" s="2">
        <f t="shared" si="7"/>
        <v>1170.0077999999985</v>
      </c>
      <c r="G85" s="2">
        <f t="shared" si="8"/>
        <v>359.35548244581571</v>
      </c>
      <c r="H85" s="2">
        <f t="shared" si="9"/>
        <v>395.83612386914228</v>
      </c>
      <c r="I85" s="2">
        <f t="shared" si="10"/>
        <v>380.09601457783361</v>
      </c>
      <c r="J85" s="2">
        <f t="shared" si="11"/>
        <v>341.12564849713249</v>
      </c>
      <c r="K85" s="2">
        <f t="shared" si="12"/>
        <v>278.29716212833364</v>
      </c>
      <c r="L85" s="2">
        <f t="shared" si="13"/>
        <v>282.13509512365022</v>
      </c>
    </row>
    <row r="86" spans="6:12">
      <c r="F86" s="2">
        <f t="shared" si="7"/>
        <v>1185.0078999999985</v>
      </c>
      <c r="G86" s="2">
        <f t="shared" si="8"/>
        <v>364.34452902252224</v>
      </c>
      <c r="H86" s="2">
        <f t="shared" si="9"/>
        <v>396.50017998627271</v>
      </c>
      <c r="I86" s="2">
        <f t="shared" si="10"/>
        <v>376.29724342844821</v>
      </c>
      <c r="J86" s="2">
        <f t="shared" si="11"/>
        <v>335.08048555427501</v>
      </c>
      <c r="K86" s="2">
        <f t="shared" si="12"/>
        <v>271.21024224311856</v>
      </c>
      <c r="L86" s="2">
        <f t="shared" si="13"/>
        <v>284.25462338374439</v>
      </c>
    </row>
    <row r="87" spans="6:12">
      <c r="F87" s="2">
        <f t="shared" si="7"/>
        <v>1200.0079999999984</v>
      </c>
      <c r="G87" s="2">
        <f t="shared" si="8"/>
        <v>369.25694535863204</v>
      </c>
      <c r="H87" s="2">
        <f t="shared" si="9"/>
        <v>396.73661042592818</v>
      </c>
      <c r="I87" s="2">
        <f t="shared" si="10"/>
        <v>371.94358434459684</v>
      </c>
      <c r="J87" s="2">
        <f t="shared" si="11"/>
        <v>328.53272276590866</v>
      </c>
      <c r="K87" s="2">
        <f t="shared" si="12"/>
        <v>263.76166264856556</v>
      </c>
      <c r="L87" s="2">
        <f t="shared" si="13"/>
        <v>286.4011520038398</v>
      </c>
    </row>
    <row r="88" spans="6:12">
      <c r="F88" s="2">
        <f t="shared" si="7"/>
        <v>1215.0080999999984</v>
      </c>
      <c r="G88" s="2">
        <f t="shared" si="8"/>
        <v>374.04565913718596</v>
      </c>
      <c r="H88" s="2">
        <f t="shared" si="9"/>
        <v>396.47615956140356</v>
      </c>
      <c r="I88" s="2">
        <f t="shared" si="10"/>
        <v>366.97913207753339</v>
      </c>
      <c r="J88" s="2">
        <f t="shared" si="11"/>
        <v>321.44524089911414</v>
      </c>
      <c r="K88" s="2">
        <f t="shared" si="12"/>
        <v>255.93302813029007</v>
      </c>
      <c r="L88" s="2">
        <f t="shared" si="13"/>
        <v>288.57468098393633</v>
      </c>
    </row>
    <row r="89" spans="6:12">
      <c r="F89" s="2">
        <f t="shared" si="7"/>
        <v>1230.0081999999984</v>
      </c>
      <c r="G89" s="2">
        <f t="shared" si="8"/>
        <v>378.65173465572155</v>
      </c>
      <c r="H89" s="2">
        <f t="shared" si="9"/>
        <v>395.63835316211492</v>
      </c>
      <c r="I89" s="2">
        <f t="shared" si="10"/>
        <v>361.34171086250745</v>
      </c>
      <c r="J89" s="2">
        <f t="shared" si="11"/>
        <v>313.77778099873063</v>
      </c>
      <c r="K89" s="2">
        <f t="shared" si="12"/>
        <v>247.70485438817647</v>
      </c>
      <c r="L89" s="2">
        <f t="shared" si="13"/>
        <v>290.77521032403416</v>
      </c>
    </row>
    <row r="90" spans="6:12">
      <c r="F90" s="2">
        <f t="shared" si="7"/>
        <v>1245.0082999999984</v>
      </c>
      <c r="G90" s="2">
        <f t="shared" si="8"/>
        <v>383.00130778371624</v>
      </c>
      <c r="H90" s="2">
        <f t="shared" si="9"/>
        <v>394.12943711250267</v>
      </c>
      <c r="I90" s="2">
        <f t="shared" si="10"/>
        <v>354.96205759011286</v>
      </c>
      <c r="J90" s="2">
        <f t="shared" si="11"/>
        <v>305.48663407055051</v>
      </c>
      <c r="K90" s="2">
        <f t="shared" si="12"/>
        <v>239.05649248384464</v>
      </c>
      <c r="L90" s="2">
        <f t="shared" si="13"/>
        <v>293.00274002413317</v>
      </c>
    </row>
    <row r="91" spans="6:12">
      <c r="F91" s="2">
        <f t="shared" si="7"/>
        <v>1260.0083999999983</v>
      </c>
      <c r="G91" s="2">
        <f t="shared" si="8"/>
        <v>387.00163242287505</v>
      </c>
      <c r="H91" s="2">
        <f t="shared" si="9"/>
        <v>391.83987918421764</v>
      </c>
      <c r="I91" s="2">
        <f t="shared" si="10"/>
        <v>347.76288157182228</v>
      </c>
      <c r="J91" s="2">
        <f t="shared" si="11"/>
        <v>296.52429519120915</v>
      </c>
      <c r="K91" s="2">
        <f t="shared" si="12"/>
        <v>229.96604721617624</v>
      </c>
      <c r="L91" s="2">
        <f t="shared" si="13"/>
        <v>295.25727008423337</v>
      </c>
    </row>
    <row r="92" spans="6:12">
      <c r="F92" s="2">
        <f t="shared" si="7"/>
        <v>1275.0084999999983</v>
      </c>
      <c r="G92" s="2">
        <f t="shared" si="8"/>
        <v>390.53594428918638</v>
      </c>
      <c r="H92" s="2">
        <f t="shared" si="9"/>
        <v>388.64132725941573</v>
      </c>
      <c r="I92" s="2">
        <f t="shared" si="10"/>
        <v>339.65777947080733</v>
      </c>
      <c r="J92" s="2">
        <f t="shared" si="11"/>
        <v>286.83907736861016</v>
      </c>
      <c r="K92" s="2">
        <f t="shared" si="12"/>
        <v>220.41028886691419</v>
      </c>
      <c r="L92" s="2">
        <f t="shared" si="13"/>
        <v>297.53880050433474</v>
      </c>
    </row>
    <row r="93" spans="6:12">
      <c r="F93" s="2">
        <f t="shared" si="7"/>
        <v>1290.0085999999983</v>
      </c>
      <c r="G93" s="2">
        <f t="shared" si="8"/>
        <v>393.45673640466612</v>
      </c>
      <c r="H93" s="2">
        <f t="shared" si="9"/>
        <v>384.38288766693188</v>
      </c>
      <c r="I93" s="2">
        <f t="shared" si="10"/>
        <v>330.54997973374475</v>
      </c>
      <c r="J93" s="2">
        <f t="shared" si="11"/>
        <v>276.37467977953918</v>
      </c>
      <c r="K93" s="2">
        <f t="shared" si="12"/>
        <v>210.36455770040209</v>
      </c>
      <c r="L93" s="2">
        <f t="shared" si="13"/>
        <v>299.84733128443736</v>
      </c>
    </row>
    <row r="94" spans="6:12">
      <c r="F94" s="2">
        <f t="shared" si="7"/>
        <v>1305.0086999999983</v>
      </c>
      <c r="G94" s="2">
        <f t="shared" si="8"/>
        <v>395.57688110474214</v>
      </c>
      <c r="H94" s="2">
        <f t="shared" si="9"/>
        <v>378.88654813988086</v>
      </c>
      <c r="I94" s="2">
        <f t="shared" si="10"/>
        <v>320.33088567945936</v>
      </c>
      <c r="J94" s="2">
        <f t="shared" si="11"/>
        <v>265.06970419716902</v>
      </c>
      <c r="K94" s="2">
        <f t="shared" si="12"/>
        <v>199.80266053685853</v>
      </c>
      <c r="L94" s="2">
        <f t="shared" si="13"/>
        <v>302.1828624245411</v>
      </c>
    </row>
    <row r="95" spans="6:12">
      <c r="F95" s="2">
        <f t="shared" si="7"/>
        <v>1320.0087999999982</v>
      </c>
      <c r="G95" s="2">
        <f t="shared" si="8"/>
        <v>396.65780198882925</v>
      </c>
      <c r="H95" s="2">
        <f t="shared" si="9"/>
        <v>371.94151796879038</v>
      </c>
      <c r="I95" s="2">
        <f t="shared" si="10"/>
        <v>308.87838004021847</v>
      </c>
      <c r="J95" s="2">
        <f t="shared" si="11"/>
        <v>252.85711246865074</v>
      </c>
      <c r="K95" s="2">
        <f t="shared" si="12"/>
        <v>188.69675864630278</v>
      </c>
      <c r="L95" s="2">
        <f t="shared" si="13"/>
        <v>304.54539392464613</v>
      </c>
    </row>
    <row r="96" spans="6:12">
      <c r="F96" s="2">
        <f t="shared" si="7"/>
        <v>1335.0088999999982</v>
      </c>
      <c r="G96" s="2">
        <f t="shared" si="8"/>
        <v>396.39355927429341</v>
      </c>
      <c r="H96" s="2">
        <f t="shared" si="9"/>
        <v>363.29718849665915</v>
      </c>
      <c r="I96" s="2">
        <f t="shared" si="10"/>
        <v>296.05484591003005</v>
      </c>
      <c r="J96" s="2">
        <f t="shared" si="11"/>
        <v>239.66361678562293</v>
      </c>
      <c r="K96" s="2">
        <f t="shared" si="12"/>
        <v>177.01724612938526</v>
      </c>
      <c r="L96" s="2">
        <f t="shared" si="13"/>
        <v>306.93492578475229</v>
      </c>
    </row>
    <row r="97" spans="6:12">
      <c r="F97" s="2">
        <f t="shared" si="7"/>
        <v>1350.0089999999982</v>
      </c>
      <c r="G97" s="2">
        <f t="shared" si="8"/>
        <v>394.38920526811711</v>
      </c>
      <c r="H97" s="2">
        <f t="shared" si="9"/>
        <v>352.654323518453</v>
      </c>
      <c r="I97" s="2">
        <f t="shared" si="10"/>
        <v>281.70484934465918</v>
      </c>
      <c r="J97" s="2">
        <f t="shared" si="11"/>
        <v>225.40899317646122</v>
      </c>
      <c r="K97" s="2">
        <f t="shared" si="12"/>
        <v>164.73261786079541</v>
      </c>
      <c r="L97" s="2">
        <f t="shared" si="13"/>
        <v>309.35145800485969</v>
      </c>
    </row>
    <row r="98" spans="6:12">
      <c r="F98" s="2">
        <f t="shared" si="7"/>
        <v>1365.0090999999982</v>
      </c>
      <c r="G98" s="2">
        <f t="shared" si="8"/>
        <v>390.13099948111005</v>
      </c>
      <c r="H98" s="2">
        <f t="shared" si="9"/>
        <v>339.65396189103512</v>
      </c>
      <c r="I98" s="2">
        <f t="shared" si="10"/>
        <v>265.65241678102933</v>
      </c>
      <c r="J98" s="2">
        <f t="shared" si="11"/>
        <v>210.00530709981817</v>
      </c>
      <c r="K98" s="2">
        <f t="shared" si="12"/>
        <v>151.80932596931007</v>
      </c>
      <c r="L98" s="2">
        <f t="shared" si="13"/>
        <v>311.79499058496833</v>
      </c>
    </row>
    <row r="99" spans="6:12">
      <c r="F99" s="2">
        <f t="shared" si="7"/>
        <v>1380.0091999999981</v>
      </c>
      <c r="G99" s="2">
        <f t="shared" si="8"/>
        <v>382.9448916028017</v>
      </c>
      <c r="H99" s="2">
        <f t="shared" si="9"/>
        <v>323.8633399925202</v>
      </c>
      <c r="I99" s="2">
        <f t="shared" si="10"/>
        <v>247.69782535141994</v>
      </c>
      <c r="J99" s="2">
        <f t="shared" si="11"/>
        <v>193.3560381874762</v>
      </c>
      <c r="K99" s="2">
        <f t="shared" si="12"/>
        <v>138.21162371444365</v>
      </c>
      <c r="L99" s="2">
        <f t="shared" si="13"/>
        <v>314.26552352507809</v>
      </c>
    </row>
    <row r="100" spans="6:12">
      <c r="F100" s="2">
        <f t="shared" si="7"/>
        <v>1395.0092999999981</v>
      </c>
      <c r="G100" s="2">
        <f t="shared" si="8"/>
        <v>371.9378277121499</v>
      </c>
      <c r="H100" s="2">
        <f t="shared" si="9"/>
        <v>304.75789953487453</v>
      </c>
      <c r="I100" s="2">
        <f t="shared" si="10"/>
        <v>227.61380521487951</v>
      </c>
      <c r="J100" s="2">
        <f t="shared" si="11"/>
        <v>175.35508901335453</v>
      </c>
      <c r="K100" s="2">
        <f t="shared" si="12"/>
        <v>123.90139549133379</v>
      </c>
      <c r="L100" s="2">
        <f t="shared" si="13"/>
        <v>316.7630568251891</v>
      </c>
    </row>
    <row r="101" spans="6:12">
      <c r="F101" s="2">
        <f t="shared" si="7"/>
        <v>1410.0093999999981</v>
      </c>
      <c r="G101" s="2">
        <f t="shared" si="8"/>
        <v>355.91346962437592</v>
      </c>
      <c r="H101" s="2">
        <f t="shared" si="9"/>
        <v>281.69810698942945</v>
      </c>
      <c r="I101" s="2">
        <f t="shared" si="10"/>
        <v>205.14102910459684</v>
      </c>
      <c r="J101" s="2">
        <f t="shared" si="11"/>
        <v>155.88566018434889</v>
      </c>
      <c r="K101" s="2">
        <f t="shared" si="12"/>
        <v>108.83797155099644</v>
      </c>
      <c r="L101" s="2">
        <f t="shared" si="13"/>
        <v>319.28759048530128</v>
      </c>
    </row>
    <row r="102" spans="6:12">
      <c r="F102" s="2">
        <f t="shared" si="7"/>
        <v>1425.0094999999981</v>
      </c>
      <c r="G102" s="2">
        <f t="shared" si="8"/>
        <v>333.24906429722279</v>
      </c>
      <c r="H102" s="2">
        <f t="shared" si="9"/>
        <v>253.89933016071456</v>
      </c>
      <c r="I102" s="2">
        <f t="shared" si="10"/>
        <v>179.98273392925302</v>
      </c>
      <c r="J102" s="2">
        <f t="shared" si="11"/>
        <v>134.81897097104877</v>
      </c>
      <c r="K102" s="2">
        <f t="shared" si="12"/>
        <v>92.977925860135016</v>
      </c>
      <c r="L102" s="2">
        <f t="shared" si="13"/>
        <v>321.8391245054147</v>
      </c>
    </row>
    <row r="103" spans="6:12">
      <c r="F103" s="2">
        <f t="shared" si="7"/>
        <v>1440.009599999998</v>
      </c>
      <c r="G103" s="2">
        <f t="shared" si="8"/>
        <v>301.71206069478222</v>
      </c>
      <c r="H103" s="2">
        <f t="shared" si="9"/>
        <v>220.39232789398909</v>
      </c>
      <c r="I103" s="2">
        <f t="shared" si="10"/>
        <v>151.79828051902129</v>
      </c>
      <c r="J103" s="2">
        <f t="shared" si="11"/>
        <v>112.01280101555967</v>
      </c>
      <c r="K103" s="2">
        <f t="shared" si="12"/>
        <v>76.2748553406783</v>
      </c>
      <c r="L103" s="2">
        <f t="shared" si="13"/>
        <v>324.41765888552925</v>
      </c>
    </row>
    <row r="104" spans="6:12">
      <c r="F104" s="2">
        <f t="shared" si="7"/>
        <v>1455.009699999998</v>
      </c>
      <c r="G104" s="2">
        <f t="shared" si="8"/>
        <v>258.18104153049052</v>
      </c>
      <c r="H104" s="2">
        <f t="shared" si="9"/>
        <v>179.97090678435529</v>
      </c>
      <c r="I104" s="2">
        <f t="shared" si="10"/>
        <v>120.19540786292043</v>
      </c>
      <c r="J104" s="2">
        <f t="shared" si="11"/>
        <v>87.309824237488741</v>
      </c>
      <c r="K104" s="2">
        <f t="shared" si="12"/>
        <v>58.67913852112914</v>
      </c>
      <c r="L104" s="2">
        <f t="shared" si="13"/>
        <v>327.02319362564504</v>
      </c>
    </row>
    <row r="105" spans="6:12">
      <c r="F105" s="2">
        <f t="shared" si="7"/>
        <v>1470.009799999998</v>
      </c>
      <c r="G105" s="2">
        <f t="shared" si="8"/>
        <v>198.21060367192965</v>
      </c>
      <c r="H105" s="2">
        <f t="shared" si="9"/>
        <v>131.12182169381057</v>
      </c>
      <c r="I105" s="2">
        <f t="shared" si="10"/>
        <v>84.720873924674294</v>
      </c>
      <c r="J105" s="2">
        <f t="shared" si="11"/>
        <v>60.535700743309107</v>
      </c>
      <c r="K105" s="2">
        <f t="shared" si="12"/>
        <v>40.137671396122386</v>
      </c>
      <c r="L105" s="2">
        <f t="shared" si="13"/>
        <v>329.65572872576206</v>
      </c>
    </row>
    <row r="106" spans="6:12">
      <c r="F106" s="2">
        <f t="shared" si="7"/>
        <v>1485.009899999998</v>
      </c>
      <c r="G106" s="2">
        <f t="shared" si="8"/>
        <v>115.33395841833701</v>
      </c>
      <c r="H106" s="2">
        <f t="shared" si="9"/>
        <v>71.929786314377367</v>
      </c>
      <c r="I106" s="2">
        <f t="shared" si="10"/>
        <v>44.849091568664562</v>
      </c>
      <c r="J106" s="2">
        <f t="shared" si="11"/>
        <v>31.496886123694765</v>
      </c>
      <c r="K106" s="2">
        <f t="shared" si="12"/>
        <v>20.593578023256228</v>
      </c>
      <c r="L106" s="2">
        <f t="shared" si="13"/>
        <v>332.31526418588021</v>
      </c>
    </row>
    <row r="107" spans="6:12">
      <c r="F107" s="2">
        <f t="shared" si="7"/>
        <v>1500.0099999999979</v>
      </c>
      <c r="G107" s="2">
        <f t="shared" si="8"/>
        <v>-9.0696079237080174E-2</v>
      </c>
      <c r="H107" s="2">
        <f t="shared" si="9"/>
        <v>-5.2903526832125077E-2</v>
      </c>
      <c r="I107" s="2">
        <f t="shared" si="10"/>
        <v>-3.1741269631562756E-2</v>
      </c>
      <c r="J107" s="2">
        <f t="shared" si="11"/>
        <v>-2.189025903296387E-2</v>
      </c>
      <c r="K107" s="2">
        <f t="shared" si="12"/>
        <v>-1.4106917452295874E-2</v>
      </c>
      <c r="L107" s="2">
        <f t="shared" si="13"/>
        <v>335.0018000059996</v>
      </c>
    </row>
  </sheetData>
  <mergeCells count="2">
    <mergeCell ref="B5:B6"/>
    <mergeCell ref="B7:B8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3B40-C948-43CB-9EF3-D2FE5402D0C4}">
  <dimension ref="B1:Q107"/>
  <sheetViews>
    <sheetView topLeftCell="J11" zoomScale="130" zoomScaleNormal="130" workbookViewId="0">
      <selection activeCell="R26" sqref="R26"/>
    </sheetView>
  </sheetViews>
  <sheetFormatPr defaultColWidth="14.42578125" defaultRowHeight="15"/>
  <cols>
    <col min="1" max="2" width="8.7109375" style="2" customWidth="1"/>
    <col min="3" max="3" width="3.7109375" style="2" customWidth="1"/>
    <col min="4" max="5" width="6.5703125" style="2" customWidth="1"/>
    <col min="6" max="9" width="8.7109375" style="2" customWidth="1"/>
    <col min="10" max="10" width="4" style="2" customWidth="1"/>
    <col min="11" max="11" width="5.28515625" style="2" bestFit="1" customWidth="1"/>
    <col min="12" max="13" width="4.5703125" style="2" customWidth="1"/>
    <col min="14" max="14" width="5.28515625" style="2" bestFit="1" customWidth="1"/>
    <col min="15" max="15" width="5.5703125" style="2" customWidth="1"/>
    <col min="16" max="16" width="5.42578125" style="2" customWidth="1"/>
    <col min="17" max="21" width="6.140625" style="2" customWidth="1"/>
    <col min="22" max="16384" width="14.42578125" style="2"/>
  </cols>
  <sheetData>
    <row r="1" spans="2:17">
      <c r="B1" s="1"/>
    </row>
    <row r="2" spans="2:17">
      <c r="B2" s="1"/>
    </row>
    <row r="3" spans="2:17" ht="18">
      <c r="B3" s="5" t="s">
        <v>9</v>
      </c>
      <c r="C3" s="6" t="s">
        <v>7</v>
      </c>
      <c r="D3" s="2">
        <v>230</v>
      </c>
    </row>
    <row r="4" spans="2:17" ht="18">
      <c r="B4" s="5" t="s">
        <v>0</v>
      </c>
      <c r="C4" s="3" t="s">
        <v>8</v>
      </c>
      <c r="D4" s="4">
        <v>1500</v>
      </c>
      <c r="E4" s="4"/>
      <c r="G4" s="2">
        <v>9000</v>
      </c>
      <c r="K4" s="8" t="s">
        <v>15</v>
      </c>
      <c r="N4" s="8" t="s">
        <v>14</v>
      </c>
    </row>
    <row r="5" spans="2:17" ht="18">
      <c r="B5" s="38" t="s">
        <v>2</v>
      </c>
      <c r="C5" s="6" t="s">
        <v>3</v>
      </c>
      <c r="D5" s="4">
        <v>600</v>
      </c>
      <c r="E5" s="4"/>
      <c r="G5" s="6" t="s">
        <v>5</v>
      </c>
      <c r="H5" s="2">
        <v>180</v>
      </c>
      <c r="I5" s="2">
        <v>230</v>
      </c>
      <c r="K5" s="8" t="s">
        <v>11</v>
      </c>
      <c r="L5" s="8" t="s">
        <v>12</v>
      </c>
      <c r="N5" s="10" t="s">
        <v>11</v>
      </c>
      <c r="O5" s="10" t="s">
        <v>12</v>
      </c>
    </row>
    <row r="6" spans="2:17" ht="18">
      <c r="B6" s="38"/>
      <c r="C6" s="6" t="s">
        <v>4</v>
      </c>
      <c r="D6" s="2">
        <v>130</v>
      </c>
      <c r="F6" s="2">
        <f>D4/100+0.0001</f>
        <v>15.0001</v>
      </c>
      <c r="G6" s="2">
        <v>70</v>
      </c>
      <c r="H6" s="2">
        <v>6.0000000000000002E-5</v>
      </c>
      <c r="I6" s="2">
        <v>6.0000000000000002E-5</v>
      </c>
      <c r="K6" s="9">
        <v>810</v>
      </c>
      <c r="L6" s="9">
        <v>0</v>
      </c>
      <c r="N6" s="7">
        <v>900</v>
      </c>
      <c r="O6" s="7">
        <v>0</v>
      </c>
    </row>
    <row r="7" spans="2:17">
      <c r="B7" s="38" t="s">
        <v>1</v>
      </c>
      <c r="F7" s="2">
        <v>0</v>
      </c>
      <c r="G7" s="2">
        <f>(3*$D$3^2*$G$6/(($D$4-$F7)/$D$4))/($D$4*($D$5+$G$6/(($D$4-$F7)/$D$4))^2+($D$6+$D$8)^2)*$G$4</f>
        <v>148.46688462777252</v>
      </c>
      <c r="H7" s="2">
        <f>$H$6*F7^2+$H$5</f>
        <v>180</v>
      </c>
      <c r="I7" s="2">
        <f>$I$6*F7^2+$I$5</f>
        <v>230</v>
      </c>
      <c r="K7" s="9">
        <f>K6</f>
        <v>810</v>
      </c>
      <c r="L7" s="9">
        <f>(3*$D$3^2*$G$6/(($D$4-$K7)/$D$4))/($D$4*($D$5+$G$6/(($D$4-$K7)/$D$4))^2+($D$6+$D$8)^2)*$G$4</f>
        <v>256.09113585670025</v>
      </c>
      <c r="N7" s="7">
        <f>N6</f>
        <v>900</v>
      </c>
      <c r="O7" s="7">
        <f>(3*$D$3^2*$G$6/(($D$4-$N7)/$D$4))/($D$4*($D$5+$G$6/(($D$4-$N7)/$D$4))^2+($D$6+$D$8)^2)*$G$4</f>
        <v>277.41355704662232</v>
      </c>
    </row>
    <row r="8" spans="2:17" ht="18">
      <c r="B8" s="38"/>
      <c r="C8" s="6" t="s">
        <v>6</v>
      </c>
      <c r="D8" s="2">
        <v>140</v>
      </c>
      <c r="F8" s="2">
        <f t="shared" ref="F8:F71" si="0">F7+F$6</f>
        <v>15.0001</v>
      </c>
      <c r="G8" s="2">
        <f t="shared" ref="G8:G71" si="1">(3*$D$3^2*$G$6/(($D$4-$F8)/$D$4))/($D$4*($D$5+$G$6/(($D$4-$F8)/$D$4))^2+($D$6+$D$8)^2)*$G$4</f>
        <v>149.65056435625834</v>
      </c>
      <c r="H8" s="2">
        <f t="shared" ref="H8:H71" si="2">$H$6*F8^2+$H$5</f>
        <v>180.01350018000059</v>
      </c>
      <c r="I8" s="2">
        <f t="shared" ref="I8:I71" si="3">$I$6*F8^2+$I$5</f>
        <v>230.01350018000059</v>
      </c>
      <c r="K8" s="8" t="s">
        <v>16</v>
      </c>
      <c r="L8" s="9"/>
      <c r="N8" s="8" t="s">
        <v>17</v>
      </c>
      <c r="O8" s="7"/>
    </row>
    <row r="9" spans="2:17">
      <c r="C9" s="6" t="s">
        <v>10</v>
      </c>
      <c r="F9" s="2">
        <f t="shared" si="0"/>
        <v>30.0002</v>
      </c>
      <c r="G9" s="2">
        <f t="shared" si="1"/>
        <v>150.85292511584305</v>
      </c>
      <c r="H9" s="2">
        <f t="shared" si="2"/>
        <v>180.05400072000239</v>
      </c>
      <c r="I9" s="2">
        <f t="shared" si="3"/>
        <v>230.05400072000239</v>
      </c>
      <c r="K9" s="8" t="s">
        <v>11</v>
      </c>
      <c r="L9" s="8" t="s">
        <v>12</v>
      </c>
      <c r="N9" s="10" t="s">
        <v>11</v>
      </c>
      <c r="O9" s="10" t="s">
        <v>12</v>
      </c>
    </row>
    <row r="10" spans="2:17">
      <c r="F10" s="2">
        <f t="shared" si="0"/>
        <v>45.000299999999996</v>
      </c>
      <c r="G10" s="2">
        <f t="shared" si="1"/>
        <v>152.07440167574839</v>
      </c>
      <c r="H10" s="2">
        <f t="shared" si="2"/>
        <v>180.1215016200054</v>
      </c>
      <c r="I10" s="2">
        <f t="shared" si="3"/>
        <v>230.1215016200054</v>
      </c>
      <c r="K10" s="9">
        <v>1400</v>
      </c>
      <c r="L10" s="9">
        <v>0</v>
      </c>
      <c r="N10" s="7">
        <v>1449.5</v>
      </c>
      <c r="O10" s="7">
        <v>0</v>
      </c>
    </row>
    <row r="11" spans="2:17">
      <c r="F11" s="2">
        <f t="shared" si="0"/>
        <v>60.000399999999999</v>
      </c>
      <c r="G11" s="2">
        <f t="shared" si="1"/>
        <v>153.31544192154448</v>
      </c>
      <c r="H11" s="2">
        <f t="shared" si="2"/>
        <v>180.2160028800096</v>
      </c>
      <c r="I11" s="2">
        <f t="shared" si="3"/>
        <v>230.2160028800096</v>
      </c>
      <c r="K11" s="9">
        <f>K10</f>
        <v>1400</v>
      </c>
      <c r="L11" s="9">
        <f>(3*$D$3^2*$G$6/(($D$4-$K11)/$D$4))/($D$4*($D$5+$G$6/(($D$4-$K11)/$D$4))^2+($D$6+$D$8)^2)*$G$4</f>
        <v>367.23311385515763</v>
      </c>
      <c r="N11" s="7">
        <f>N10</f>
        <v>1449.5</v>
      </c>
      <c r="O11" s="7">
        <f>(3*$D$3^2*$G$6/(($D$4-$N11)/$D$4))/($D$4*($D$5+$G$6/(($D$4-$N11)/$D$4))^2+($D$6+$D$8)^2)*$G$4</f>
        <v>275.8101984362043</v>
      </c>
    </row>
    <row r="12" spans="2:17">
      <c r="F12" s="2">
        <f t="shared" si="0"/>
        <v>75.000500000000002</v>
      </c>
      <c r="G12" s="2">
        <f t="shared" si="1"/>
        <v>154.57650732632194</v>
      </c>
      <c r="H12" s="2">
        <f t="shared" si="2"/>
        <v>180.337504500015</v>
      </c>
      <c r="I12" s="2">
        <f t="shared" si="3"/>
        <v>230.337504500015</v>
      </c>
      <c r="N12" s="11">
        <v>32</v>
      </c>
      <c r="O12" s="7"/>
      <c r="P12" s="12"/>
      <c r="Q12" s="12"/>
    </row>
    <row r="13" spans="2:17">
      <c r="F13" s="2">
        <f t="shared" si="0"/>
        <v>90.000600000000006</v>
      </c>
      <c r="G13" s="2">
        <f t="shared" si="1"/>
        <v>155.85807344038324</v>
      </c>
      <c r="H13" s="2">
        <f t="shared" si="2"/>
        <v>180.48600648002159</v>
      </c>
      <c r="I13" s="2">
        <f t="shared" si="3"/>
        <v>230.48600648002159</v>
      </c>
      <c r="K13" s="7">
        <f>K6</f>
        <v>810</v>
      </c>
      <c r="L13" s="7">
        <f>(3*$D$3^2*$G$6/(($D$4-$K13)/$D$4))/($D$4*($D$5+$G$6/(($D$4-$K13)/$D$4))^2+($D$6+$D$8)^2)*$G$4+15</f>
        <v>271.09113585670025</v>
      </c>
      <c r="N13" s="7">
        <f>K10+$N$12</f>
        <v>1432</v>
      </c>
      <c r="O13" s="7">
        <f>(3*$D$3^2*$G$6/(($D$4-($N13-$N$12))/$D$4))/($D$4*($D$5+$G$6/(($D$4-($N13-$N$12))/$D$4))^2+($D$6+$D$8)^2)*$G$4</f>
        <v>367.23311385515763</v>
      </c>
      <c r="P13" s="12"/>
      <c r="Q13" s="12"/>
    </row>
    <row r="14" spans="2:17">
      <c r="F14" s="2">
        <f t="shared" si="0"/>
        <v>105.00070000000001</v>
      </c>
      <c r="G14" s="2">
        <f t="shared" si="1"/>
        <v>157.160630400136</v>
      </c>
      <c r="H14" s="2">
        <f t="shared" si="2"/>
        <v>180.66150882002941</v>
      </c>
      <c r="I14" s="2">
        <f t="shared" si="3"/>
        <v>230.66150882002941</v>
      </c>
      <c r="K14" s="7">
        <f>K13+41</f>
        <v>851</v>
      </c>
      <c r="L14" s="7">
        <f t="shared" ref="L14:L15" si="4">(3*$D$3^2*$G$6/(($D$4-$K14)/$D$4))/($D$4*($D$5+$G$6/(($D$4-$K14)/$D$4))^2+($D$6+$D$8)^2)*$G$4+15</f>
        <v>280.44153464573481</v>
      </c>
      <c r="N14" s="7">
        <f>N13+10</f>
        <v>1442</v>
      </c>
      <c r="O14" s="7">
        <f t="shared" ref="O14:O18" si="5">(3*$D$3^2*$G$6/(($D$4-($N14-$N$12))/$D$4))/($D$4*($D$5+$G$6/(($D$4-($N14-$N$12))/$D$4))^2+($D$6+$D$8)^2)*$G$4</f>
        <v>355.92539402750629</v>
      </c>
      <c r="P14" s="12"/>
      <c r="Q14" s="12"/>
    </row>
    <row r="15" spans="2:17">
      <c r="F15" s="2">
        <f t="shared" si="0"/>
        <v>120.00080000000001</v>
      </c>
      <c r="G15" s="2">
        <f t="shared" si="1"/>
        <v>158.48468345688048</v>
      </c>
      <c r="H15" s="2">
        <f t="shared" si="2"/>
        <v>180.86401152003839</v>
      </c>
      <c r="I15" s="2">
        <f t="shared" si="3"/>
        <v>230.86401152003839</v>
      </c>
      <c r="K15" s="7">
        <f>K14+50</f>
        <v>901</v>
      </c>
      <c r="L15" s="7">
        <f t="shared" si="4"/>
        <v>292.66731652250661</v>
      </c>
      <c r="N15" s="7">
        <f t="shared" ref="N15:N18" si="6">N14+10</f>
        <v>1452</v>
      </c>
      <c r="O15" s="7">
        <f t="shared" si="5"/>
        <v>341.67942774278248</v>
      </c>
      <c r="P15" s="12"/>
      <c r="Q15" s="12"/>
    </row>
    <row r="16" spans="2:17">
      <c r="F16" s="2">
        <f t="shared" si="0"/>
        <v>135.0009</v>
      </c>
      <c r="G16" s="2">
        <f t="shared" si="1"/>
        <v>159.83075352618891</v>
      </c>
      <c r="H16" s="2">
        <f t="shared" si="2"/>
        <v>181.09351458004861</v>
      </c>
      <c r="I16" s="2">
        <f t="shared" si="3"/>
        <v>231.09351458004861</v>
      </c>
      <c r="K16" s="7"/>
      <c r="L16" s="7"/>
      <c r="N16" s="7">
        <f t="shared" si="6"/>
        <v>1462</v>
      </c>
      <c r="O16" s="7">
        <f t="shared" si="5"/>
        <v>323.87398179693531</v>
      </c>
      <c r="P16" s="12"/>
      <c r="Q16" s="12"/>
    </row>
    <row r="17" spans="6:17">
      <c r="F17" s="2">
        <f t="shared" si="0"/>
        <v>150.001</v>
      </c>
      <c r="G17" s="2">
        <f t="shared" si="1"/>
        <v>161.19937775857795</v>
      </c>
      <c r="H17" s="2">
        <f t="shared" si="2"/>
        <v>181.35001800006</v>
      </c>
      <c r="I17" s="2">
        <f t="shared" si="3"/>
        <v>231.35001800006</v>
      </c>
      <c r="K17" s="7">
        <v>0</v>
      </c>
      <c r="L17" s="7">
        <f>(3*$D$3^2*$G$6/(($D$4-$K17)/$D$4))/($D$4*($D$5+$G$6/(($D$4-$K17)/$D$4))^2+($D$6+$D$8)^2)*$G$4+15</f>
        <v>163.46688462777252</v>
      </c>
      <c r="N17" s="7">
        <f t="shared" si="6"/>
        <v>1472</v>
      </c>
      <c r="O17" s="7">
        <f t="shared" si="5"/>
        <v>301.73568775836577</v>
      </c>
      <c r="P17" s="12"/>
      <c r="Q17" s="12"/>
    </row>
    <row r="18" spans="6:17">
      <c r="F18" s="2">
        <f t="shared" si="0"/>
        <v>165.00110000000001</v>
      </c>
      <c r="G18" s="2">
        <f t="shared" si="1"/>
        <v>162.59111013217324</v>
      </c>
      <c r="H18" s="2">
        <f t="shared" si="2"/>
        <v>181.63352178007261</v>
      </c>
      <c r="I18" s="2">
        <f t="shared" si="3"/>
        <v>231.63352178007261</v>
      </c>
      <c r="K18" s="7">
        <f>K17+50</f>
        <v>50</v>
      </c>
      <c r="L18" s="7">
        <f t="shared" ref="L18:L33" si="7">(3*$D$3^2*$G$6/(($D$4-$K18)/$D$4))/($D$4*($D$5+$G$6/(($D$4-$K18)/$D$4))^2+($D$6+$D$8)^2)*$G$4+15</f>
        <v>167.48585800531256</v>
      </c>
      <c r="N18" s="7">
        <f t="shared" si="6"/>
        <v>1482</v>
      </c>
      <c r="O18" s="7">
        <f t="shared" si="5"/>
        <v>274.29446766651188</v>
      </c>
      <c r="P18" s="12"/>
      <c r="Q18" s="12"/>
    </row>
    <row r="19" spans="6:17">
      <c r="F19" s="2">
        <f t="shared" si="0"/>
        <v>180.00120000000001</v>
      </c>
      <c r="G19" s="2">
        <f t="shared" si="1"/>
        <v>164.00652206805751</v>
      </c>
      <c r="H19" s="2">
        <f t="shared" si="2"/>
        <v>181.9440259200864</v>
      </c>
      <c r="I19" s="2">
        <f t="shared" si="3"/>
        <v>231.9440259200864</v>
      </c>
      <c r="K19" s="7">
        <f t="shared" ref="K19:K33" si="8">K18+50</f>
        <v>100</v>
      </c>
      <c r="L19" s="7">
        <f t="shared" si="7"/>
        <v>171.72402351156617</v>
      </c>
    </row>
    <row r="20" spans="6:17">
      <c r="F20" s="2">
        <f t="shared" si="0"/>
        <v>195.00130000000001</v>
      </c>
      <c r="G20" s="2">
        <f t="shared" si="1"/>
        <v>165.44620306898088</v>
      </c>
      <c r="H20" s="2">
        <f t="shared" si="2"/>
        <v>182.2815304201014</v>
      </c>
      <c r="I20" s="2">
        <f t="shared" si="3"/>
        <v>232.2815304201014</v>
      </c>
      <c r="K20" s="7">
        <f t="shared" si="8"/>
        <v>150</v>
      </c>
      <c r="L20" s="7">
        <f t="shared" si="7"/>
        <v>176.19928575360657</v>
      </c>
      <c r="N20" s="6" t="s">
        <v>13</v>
      </c>
    </row>
    <row r="21" spans="6:17">
      <c r="F21" s="2">
        <f t="shared" si="0"/>
        <v>210.00140000000002</v>
      </c>
      <c r="G21" s="2">
        <f t="shared" si="1"/>
        <v>166.91076138208854</v>
      </c>
      <c r="H21" s="2">
        <f t="shared" si="2"/>
        <v>182.64603528011759</v>
      </c>
      <c r="I21" s="2">
        <f t="shared" si="3"/>
        <v>232.64603528011759</v>
      </c>
      <c r="K21" s="7">
        <f t="shared" si="8"/>
        <v>200</v>
      </c>
      <c r="L21" s="7">
        <f t="shared" si="7"/>
        <v>180.93146463032213</v>
      </c>
      <c r="N21" s="6" t="s">
        <v>11</v>
      </c>
      <c r="O21" s="6" t="s">
        <v>12</v>
      </c>
    </row>
    <row r="22" spans="6:17">
      <c r="F22" s="2">
        <f t="shared" si="0"/>
        <v>225.00150000000002</v>
      </c>
      <c r="G22" s="2">
        <f t="shared" si="1"/>
        <v>168.40082468629316</v>
      </c>
      <c r="H22" s="2">
        <f t="shared" si="2"/>
        <v>183.03754050013501</v>
      </c>
      <c r="I22" s="2">
        <f t="shared" si="3"/>
        <v>233.03754050013501</v>
      </c>
      <c r="K22" s="7">
        <f t="shared" si="8"/>
        <v>250</v>
      </c>
      <c r="L22" s="7">
        <f t="shared" si="7"/>
        <v>185.94253828665074</v>
      </c>
      <c r="N22" s="2">
        <v>700</v>
      </c>
      <c r="O22" s="2">
        <f>O7</f>
        <v>277.41355704662232</v>
      </c>
    </row>
    <row r="23" spans="6:17">
      <c r="F23" s="2">
        <f t="shared" si="0"/>
        <v>240.00160000000002</v>
      </c>
      <c r="G23" s="2">
        <f t="shared" si="1"/>
        <v>169.91704080487466</v>
      </c>
      <c r="H23" s="2">
        <f t="shared" si="2"/>
        <v>183.45604608015361</v>
      </c>
      <c r="I23" s="2">
        <f t="shared" si="3"/>
        <v>233.45604608015361</v>
      </c>
      <c r="K23" s="7">
        <f t="shared" si="8"/>
        <v>300</v>
      </c>
      <c r="L23" s="7">
        <f t="shared" si="7"/>
        <v>191.25691803246784</v>
      </c>
      <c r="N23" s="2">
        <v>1600</v>
      </c>
      <c r="O23" s="2">
        <f>O22</f>
        <v>277.41355704662232</v>
      </c>
    </row>
    <row r="24" spans="6:17">
      <c r="F24" s="2">
        <f t="shared" si="0"/>
        <v>255.00170000000003</v>
      </c>
      <c r="G24" s="2">
        <f t="shared" si="1"/>
        <v>171.46007844383692</v>
      </c>
      <c r="H24" s="2">
        <f t="shared" si="2"/>
        <v>183.9015520201734</v>
      </c>
      <c r="I24" s="2">
        <f t="shared" si="3"/>
        <v>233.9015520201734</v>
      </c>
      <c r="K24" s="7">
        <f t="shared" si="8"/>
        <v>350</v>
      </c>
      <c r="L24" s="7">
        <f t="shared" si="7"/>
        <v>196.90175790097467</v>
      </c>
    </row>
    <row r="25" spans="6:17">
      <c r="F25" s="2">
        <f t="shared" si="0"/>
        <v>270.0018</v>
      </c>
      <c r="G25" s="2">
        <f t="shared" si="1"/>
        <v>173.03062795647975</v>
      </c>
      <c r="H25" s="2">
        <f t="shared" si="2"/>
        <v>184.37405832019439</v>
      </c>
      <c r="I25" s="2">
        <f t="shared" si="3"/>
        <v>234.37405832019439</v>
      </c>
      <c r="K25" s="7">
        <f t="shared" si="8"/>
        <v>400</v>
      </c>
      <c r="L25" s="7">
        <f t="shared" si="7"/>
        <v>202.90730047979488</v>
      </c>
      <c r="N25" s="6" t="s">
        <v>18</v>
      </c>
    </row>
    <row r="26" spans="6:17">
      <c r="F26" s="2">
        <f t="shared" si="0"/>
        <v>285.00189999999998</v>
      </c>
      <c r="G26" s="2">
        <f t="shared" si="1"/>
        <v>174.62940213455818</v>
      </c>
      <c r="H26" s="2">
        <f t="shared" si="2"/>
        <v>184.8735649802166</v>
      </c>
      <c r="I26" s="2">
        <f t="shared" si="3"/>
        <v>234.8735649802166</v>
      </c>
      <c r="K26" s="7">
        <f t="shared" si="8"/>
        <v>450</v>
      </c>
      <c r="L26" s="7">
        <f t="shared" si="7"/>
        <v>209.30725850456466</v>
      </c>
      <c r="N26" s="6" t="s">
        <v>11</v>
      </c>
      <c r="O26" s="6" t="s">
        <v>12</v>
      </c>
    </row>
    <row r="27" spans="6:17">
      <c r="F27" s="2">
        <f t="shared" si="0"/>
        <v>300.00199999999995</v>
      </c>
      <c r="G27" s="2">
        <f t="shared" si="1"/>
        <v>176.25713702628772</v>
      </c>
      <c r="H27" s="2">
        <f t="shared" si="2"/>
        <v>185.40007200023999</v>
      </c>
      <c r="I27" s="2">
        <f t="shared" si="3"/>
        <v>235.40007200023999</v>
      </c>
      <c r="K27" s="7">
        <f t="shared" si="8"/>
        <v>500</v>
      </c>
      <c r="L27" s="7">
        <f t="shared" si="7"/>
        <v>216.13922767171704</v>
      </c>
      <c r="N27" s="2">
        <v>1050</v>
      </c>
      <c r="O27" s="2">
        <f>L11</f>
        <v>367.23311385515763</v>
      </c>
    </row>
    <row r="28" spans="6:17">
      <c r="F28" s="2">
        <f t="shared" si="0"/>
        <v>315.00209999999993</v>
      </c>
      <c r="G28" s="2">
        <f t="shared" si="1"/>
        <v>177.91459278132439</v>
      </c>
      <c r="H28" s="2">
        <f t="shared" si="2"/>
        <v>185.95357938026459</v>
      </c>
      <c r="I28" s="2">
        <f t="shared" si="3"/>
        <v>235.95357938026459</v>
      </c>
      <c r="K28" s="7">
        <f t="shared" si="8"/>
        <v>550</v>
      </c>
      <c r="L28" s="7">
        <f t="shared" si="7"/>
        <v>223.44511886840883</v>
      </c>
      <c r="N28" s="2">
        <v>1550</v>
      </c>
      <c r="O28" s="2">
        <f>O27</f>
        <v>367.23311385515763</v>
      </c>
    </row>
    <row r="29" spans="6:17">
      <c r="F29" s="2">
        <f t="shared" si="0"/>
        <v>330.0021999999999</v>
      </c>
      <c r="G29" s="2">
        <f t="shared" si="1"/>
        <v>179.60255452267867</v>
      </c>
      <c r="H29" s="2">
        <f t="shared" si="2"/>
        <v>186.53408712029039</v>
      </c>
      <c r="I29" s="2">
        <f t="shared" si="3"/>
        <v>236.53408712029039</v>
      </c>
      <c r="K29" s="7">
        <f t="shared" si="8"/>
        <v>600</v>
      </c>
      <c r="L29" s="7">
        <f t="shared" si="7"/>
        <v>231.27158524794217</v>
      </c>
    </row>
    <row r="30" spans="6:17" ht="18">
      <c r="F30" s="2">
        <f t="shared" si="0"/>
        <v>345.00229999999988</v>
      </c>
      <c r="G30" s="2">
        <f t="shared" si="1"/>
        <v>181.32183324532767</v>
      </c>
      <c r="H30" s="2">
        <f t="shared" si="2"/>
        <v>187.14159522031738</v>
      </c>
      <c r="I30" s="2">
        <f t="shared" si="3"/>
        <v>237.14159522031738</v>
      </c>
      <c r="K30" s="7">
        <f t="shared" si="8"/>
        <v>650</v>
      </c>
      <c r="L30" s="7">
        <f t="shared" si="7"/>
        <v>239.67039734550281</v>
      </c>
      <c r="N30" s="6" t="s">
        <v>19</v>
      </c>
    </row>
    <row r="31" spans="6:17">
      <c r="F31" s="2">
        <f t="shared" si="0"/>
        <v>360.00239999999985</v>
      </c>
      <c r="G31" s="2">
        <f t="shared" si="1"/>
        <v>183.07326674104769</v>
      </c>
      <c r="H31" s="2">
        <f t="shared" si="2"/>
        <v>187.77610368034559</v>
      </c>
      <c r="I31" s="2">
        <f t="shared" si="3"/>
        <v>237.77610368034559</v>
      </c>
      <c r="K31" s="7">
        <f t="shared" si="8"/>
        <v>700</v>
      </c>
      <c r="L31" s="7">
        <f t="shared" si="7"/>
        <v>248.69868079840003</v>
      </c>
      <c r="N31" s="6" t="s">
        <v>11</v>
      </c>
      <c r="O31" s="6" t="s">
        <v>12</v>
      </c>
    </row>
    <row r="32" spans="6:17">
      <c r="F32" s="2">
        <f t="shared" si="0"/>
        <v>375.00249999999983</v>
      </c>
      <c r="G32" s="2">
        <f t="shared" si="1"/>
        <v>184.85772054870262</v>
      </c>
      <c r="H32" s="2">
        <f t="shared" si="2"/>
        <v>188.437612500375</v>
      </c>
      <c r="I32" s="2">
        <f t="shared" si="3"/>
        <v>238.437612500375</v>
      </c>
      <c r="K32" s="7">
        <f t="shared" si="8"/>
        <v>750</v>
      </c>
      <c r="L32" s="7">
        <f t="shared" si="7"/>
        <v>258.41886384809527</v>
      </c>
      <c r="N32" s="2">
        <v>1300</v>
      </c>
      <c r="O32" s="2">
        <f>O22</f>
        <v>277.41355704662232</v>
      </c>
    </row>
    <row r="33" spans="6:15">
      <c r="F33" s="2">
        <f t="shared" si="0"/>
        <v>390.0025999999998</v>
      </c>
      <c r="G33" s="2">
        <f t="shared" si="1"/>
        <v>186.67608892887887</v>
      </c>
      <c r="H33" s="2">
        <f t="shared" si="2"/>
        <v>189.12612168040559</v>
      </c>
      <c r="I33" s="2">
        <f t="shared" si="3"/>
        <v>239.12612168040559</v>
      </c>
      <c r="K33" s="7">
        <f t="shared" si="8"/>
        <v>800</v>
      </c>
      <c r="L33" s="7">
        <f t="shared" si="7"/>
        <v>268.89806320733891</v>
      </c>
      <c r="N33" s="2">
        <v>1300</v>
      </c>
      <c r="O33" s="2">
        <f>O27</f>
        <v>367.23311385515763</v>
      </c>
    </row>
    <row r="34" spans="6:15">
      <c r="F34" s="2">
        <f t="shared" si="0"/>
        <v>405.00269999999978</v>
      </c>
      <c r="G34" s="2">
        <f t="shared" si="1"/>
        <v>188.52929586134908</v>
      </c>
      <c r="H34" s="2">
        <f t="shared" si="2"/>
        <v>189.84163122043739</v>
      </c>
      <c r="I34" s="2">
        <f t="shared" si="3"/>
        <v>239.84163122043739</v>
      </c>
    </row>
    <row r="35" spans="6:15">
      <c r="F35" s="2">
        <f t="shared" si="0"/>
        <v>420.00279999999975</v>
      </c>
      <c r="G35" s="2">
        <f t="shared" si="1"/>
        <v>190.41829606335963</v>
      </c>
      <c r="H35" s="2">
        <f t="shared" si="2"/>
        <v>190.58414112047038</v>
      </c>
      <c r="I35" s="2">
        <f t="shared" si="3"/>
        <v>240.58414112047038</v>
      </c>
    </row>
    <row r="36" spans="6:15">
      <c r="F36" s="2">
        <f t="shared" si="0"/>
        <v>435.00289999999973</v>
      </c>
      <c r="G36" s="2">
        <f t="shared" si="1"/>
        <v>192.34407602615863</v>
      </c>
      <c r="H36" s="2">
        <f t="shared" si="2"/>
        <v>191.35365138050457</v>
      </c>
      <c r="I36" s="2">
        <f t="shared" si="3"/>
        <v>241.35365138050457</v>
      </c>
    </row>
    <row r="37" spans="6:15">
      <c r="F37" s="2">
        <f t="shared" si="0"/>
        <v>450.0029999999997</v>
      </c>
      <c r="G37" s="2">
        <f t="shared" si="1"/>
        <v>194.30765506649789</v>
      </c>
      <c r="H37" s="2">
        <f t="shared" si="2"/>
        <v>192.15016200053998</v>
      </c>
      <c r="I37" s="2">
        <f t="shared" si="3"/>
        <v>242.15016200053998</v>
      </c>
    </row>
    <row r="38" spans="6:15">
      <c r="F38" s="2">
        <f t="shared" si="0"/>
        <v>465.00309999999968</v>
      </c>
      <c r="G38" s="2">
        <f t="shared" si="1"/>
        <v>196.31008638903373</v>
      </c>
      <c r="H38" s="2">
        <f t="shared" si="2"/>
        <v>192.97367298057659</v>
      </c>
      <c r="I38" s="2">
        <f t="shared" si="3"/>
        <v>242.97367298057659</v>
      </c>
    </row>
    <row r="39" spans="6:15">
      <c r="F39" s="2">
        <f t="shared" si="0"/>
        <v>480.00319999999965</v>
      </c>
      <c r="G39" s="2">
        <f t="shared" si="1"/>
        <v>198.35245815459459</v>
      </c>
      <c r="H39" s="2">
        <f t="shared" si="2"/>
        <v>193.82418432061439</v>
      </c>
      <c r="I39" s="2">
        <f t="shared" si="3"/>
        <v>243.82418432061439</v>
      </c>
    </row>
    <row r="40" spans="6:15">
      <c r="F40" s="2">
        <f t="shared" si="0"/>
        <v>495.00329999999963</v>
      </c>
      <c r="G40" s="2">
        <f t="shared" si="1"/>
        <v>200.43589454815589</v>
      </c>
      <c r="H40" s="2">
        <f t="shared" si="2"/>
        <v>194.70169602065337</v>
      </c>
      <c r="I40" s="2">
        <f t="shared" si="3"/>
        <v>244.70169602065337</v>
      </c>
    </row>
    <row r="41" spans="6:15">
      <c r="F41" s="2">
        <f t="shared" si="0"/>
        <v>510.0033999999996</v>
      </c>
      <c r="G41" s="2">
        <f t="shared" si="1"/>
        <v>202.56155683903</v>
      </c>
      <c r="H41" s="2">
        <f t="shared" si="2"/>
        <v>195.60620808069359</v>
      </c>
      <c r="I41" s="2">
        <f t="shared" si="3"/>
        <v>245.60620808069359</v>
      </c>
    </row>
    <row r="42" spans="6:15">
      <c r="F42" s="2">
        <f t="shared" si="0"/>
        <v>525.00349999999958</v>
      </c>
      <c r="G42" s="2">
        <f t="shared" si="1"/>
        <v>204.73064442420977</v>
      </c>
      <c r="H42" s="2">
        <f t="shared" si="2"/>
        <v>196.53772050073496</v>
      </c>
      <c r="I42" s="2">
        <f t="shared" si="3"/>
        <v>246.53772050073496</v>
      </c>
    </row>
    <row r="43" spans="6:15">
      <c r="F43" s="2">
        <f t="shared" si="0"/>
        <v>540.00359999999955</v>
      </c>
      <c r="G43" s="2">
        <f t="shared" si="1"/>
        <v>206.94439584394891</v>
      </c>
      <c r="H43" s="2">
        <f t="shared" si="2"/>
        <v>197.49623328077757</v>
      </c>
      <c r="I43" s="2">
        <f t="shared" si="3"/>
        <v>247.49623328077757</v>
      </c>
    </row>
    <row r="44" spans="6:15">
      <c r="F44" s="2">
        <f t="shared" si="0"/>
        <v>555.00369999999953</v>
      </c>
      <c r="G44" s="2">
        <f t="shared" si="1"/>
        <v>209.20408975647899</v>
      </c>
      <c r="H44" s="2">
        <f t="shared" si="2"/>
        <v>198.48174642082137</v>
      </c>
      <c r="I44" s="2">
        <f t="shared" si="3"/>
        <v>248.48174642082137</v>
      </c>
    </row>
    <row r="45" spans="6:15">
      <c r="F45" s="2">
        <f t="shared" si="0"/>
        <v>570.0037999999995</v>
      </c>
      <c r="G45" s="2">
        <f t="shared" si="1"/>
        <v>211.51104585618415</v>
      </c>
      <c r="H45" s="2">
        <f t="shared" si="2"/>
        <v>199.49425992086637</v>
      </c>
      <c r="I45" s="2">
        <f t="shared" si="3"/>
        <v>249.49425992086637</v>
      </c>
    </row>
    <row r="46" spans="6:15">
      <c r="F46" s="2">
        <f t="shared" si="0"/>
        <v>585.00389999999948</v>
      </c>
      <c r="G46" s="2">
        <f t="shared" si="1"/>
        <v>213.86662571651055</v>
      </c>
      <c r="H46" s="2">
        <f t="shared" si="2"/>
        <v>200.53377378091255</v>
      </c>
      <c r="I46" s="2">
        <f t="shared" si="3"/>
        <v>250.53377378091255</v>
      </c>
    </row>
    <row r="47" spans="6:15">
      <c r="F47" s="2">
        <f t="shared" si="0"/>
        <v>600.00399999999945</v>
      </c>
      <c r="G47" s="2">
        <f t="shared" si="1"/>
        <v>216.27223353529649</v>
      </c>
      <c r="H47" s="2">
        <f t="shared" si="2"/>
        <v>201.60028800095995</v>
      </c>
      <c r="I47" s="2">
        <f t="shared" si="3"/>
        <v>251.60028800095995</v>
      </c>
    </row>
    <row r="48" spans="6:15">
      <c r="F48" s="2">
        <f t="shared" si="0"/>
        <v>615.00409999999943</v>
      </c>
      <c r="G48" s="2">
        <f t="shared" si="1"/>
        <v>218.72931675596396</v>
      </c>
      <c r="H48" s="2">
        <f t="shared" si="2"/>
        <v>202.69380258100855</v>
      </c>
      <c r="I48" s="2">
        <f t="shared" si="3"/>
        <v>252.69380258100855</v>
      </c>
    </row>
    <row r="49" spans="6:9">
      <c r="F49" s="2">
        <f t="shared" si="0"/>
        <v>630.0041999999994</v>
      </c>
      <c r="G49" s="2">
        <f t="shared" si="1"/>
        <v>221.23936653299617</v>
      </c>
      <c r="H49" s="2">
        <f t="shared" si="2"/>
        <v>203.81431752105834</v>
      </c>
      <c r="I49" s="2">
        <f t="shared" si="3"/>
        <v>253.81431752105834</v>
      </c>
    </row>
    <row r="50" spans="6:9">
      <c r="F50" s="2">
        <f t="shared" si="0"/>
        <v>645.00429999999938</v>
      </c>
      <c r="G50" s="2">
        <f t="shared" si="1"/>
        <v>223.80391800418565</v>
      </c>
      <c r="H50" s="2">
        <f t="shared" si="2"/>
        <v>204.96183282110934</v>
      </c>
      <c r="I50" s="2">
        <f t="shared" si="3"/>
        <v>254.96183282110934</v>
      </c>
    </row>
    <row r="51" spans="6:9">
      <c r="F51" s="2">
        <f t="shared" si="0"/>
        <v>660.00439999999935</v>
      </c>
      <c r="G51" s="2">
        <f t="shared" si="1"/>
        <v>226.42455032511057</v>
      </c>
      <c r="H51" s="2">
        <f t="shared" si="2"/>
        <v>206.13634848116155</v>
      </c>
      <c r="I51" s="2">
        <f t="shared" si="3"/>
        <v>256.13634848116158</v>
      </c>
    </row>
    <row r="52" spans="6:9">
      <c r="F52" s="2">
        <f t="shared" si="0"/>
        <v>675.00449999999933</v>
      </c>
      <c r="G52" s="2">
        <f t="shared" si="1"/>
        <v>229.10288641295588</v>
      </c>
      <c r="H52" s="2">
        <f t="shared" si="2"/>
        <v>207.33786450121494</v>
      </c>
      <c r="I52" s="2">
        <f t="shared" si="3"/>
        <v>257.33786450121494</v>
      </c>
    </row>
    <row r="53" spans="6:9">
      <c r="F53" s="2">
        <f t="shared" si="0"/>
        <v>690.0045999999993</v>
      </c>
      <c r="G53" s="2">
        <f t="shared" si="1"/>
        <v>231.84059233690348</v>
      </c>
      <c r="H53" s="2">
        <f t="shared" si="2"/>
        <v>208.56638088126954</v>
      </c>
      <c r="I53" s="2">
        <f t="shared" si="3"/>
        <v>258.56638088126954</v>
      </c>
    </row>
    <row r="54" spans="6:9">
      <c r="F54" s="2">
        <f t="shared" si="0"/>
        <v>705.00469999999927</v>
      </c>
      <c r="G54" s="2">
        <f t="shared" si="1"/>
        <v>234.63937628055464</v>
      </c>
      <c r="H54" s="2">
        <f t="shared" si="2"/>
        <v>209.82189762132535</v>
      </c>
      <c r="I54" s="2">
        <f t="shared" si="3"/>
        <v>259.82189762132532</v>
      </c>
    </row>
    <row r="55" spans="6:9">
      <c r="F55" s="2">
        <f t="shared" si="0"/>
        <v>720.00479999999925</v>
      </c>
      <c r="G55" s="2">
        <f t="shared" si="1"/>
        <v>237.50098698785186</v>
      </c>
      <c r="H55" s="2">
        <f t="shared" si="2"/>
        <v>211.10441472138234</v>
      </c>
      <c r="I55" s="2">
        <f t="shared" si="3"/>
        <v>261.10441472138234</v>
      </c>
    </row>
    <row r="56" spans="6:9">
      <c r="F56" s="2">
        <f t="shared" si="0"/>
        <v>735.00489999999922</v>
      </c>
      <c r="G56" s="2">
        <f t="shared" si="1"/>
        <v>240.42721158728278</v>
      </c>
      <c r="H56" s="2">
        <f t="shared" si="2"/>
        <v>212.41393218144054</v>
      </c>
      <c r="I56" s="2">
        <f t="shared" si="3"/>
        <v>262.41393218144054</v>
      </c>
    </row>
    <row r="57" spans="6:9">
      <c r="F57" s="2">
        <f t="shared" si="0"/>
        <v>750.0049999999992</v>
      </c>
      <c r="G57" s="2">
        <f t="shared" si="1"/>
        <v>243.41987266923891</v>
      </c>
      <c r="H57" s="2">
        <f t="shared" si="2"/>
        <v>213.75045000149993</v>
      </c>
      <c r="I57" s="2">
        <f t="shared" si="3"/>
        <v>263.75045000149993</v>
      </c>
    </row>
    <row r="58" spans="6:9">
      <c r="F58" s="2">
        <f t="shared" si="0"/>
        <v>765.00509999999917</v>
      </c>
      <c r="G58" s="2">
        <f t="shared" si="1"/>
        <v>246.48082446758124</v>
      </c>
      <c r="H58" s="2">
        <f t="shared" si="2"/>
        <v>215.11396818156052</v>
      </c>
      <c r="I58" s="2">
        <f t="shared" si="3"/>
        <v>265.11396818156055</v>
      </c>
    </row>
    <row r="59" spans="6:9">
      <c r="F59" s="2">
        <f t="shared" si="0"/>
        <v>780.00519999999915</v>
      </c>
      <c r="G59" s="2">
        <f t="shared" si="1"/>
        <v>249.61194796794385</v>
      </c>
      <c r="H59" s="2">
        <f t="shared" si="2"/>
        <v>216.50448672162233</v>
      </c>
      <c r="I59" s="2">
        <f t="shared" si="3"/>
        <v>266.5044867216223</v>
      </c>
    </row>
    <row r="60" spans="6:9">
      <c r="F60" s="2">
        <f t="shared" si="0"/>
        <v>795.00529999999912</v>
      </c>
      <c r="G60" s="2">
        <f t="shared" si="1"/>
        <v>252.81514473106193</v>
      </c>
      <c r="H60" s="2">
        <f t="shared" si="2"/>
        <v>217.92200562168532</v>
      </c>
      <c r="I60" s="2">
        <f t="shared" si="3"/>
        <v>267.92200562168534</v>
      </c>
    </row>
    <row r="61" spans="6:9">
      <c r="F61" s="2">
        <f t="shared" si="0"/>
        <v>810.0053999999991</v>
      </c>
      <c r="G61" s="2">
        <f t="shared" si="1"/>
        <v>256.09232917823505</v>
      </c>
      <c r="H61" s="2">
        <f t="shared" si="2"/>
        <v>219.36652488174951</v>
      </c>
      <c r="I61" s="2">
        <f t="shared" si="3"/>
        <v>269.36652488174951</v>
      </c>
    </row>
    <row r="62" spans="6:9">
      <c r="F62" s="2">
        <f t="shared" si="0"/>
        <v>825.00549999999907</v>
      </c>
      <c r="G62" s="2">
        <f t="shared" si="1"/>
        <v>259.44541903641334</v>
      </c>
      <c r="H62" s="2">
        <f t="shared" si="2"/>
        <v>220.83804450181492</v>
      </c>
      <c r="I62" s="2">
        <f t="shared" si="3"/>
        <v>270.83804450181492</v>
      </c>
    </row>
    <row r="63" spans="6:9">
      <c r="F63" s="2">
        <f t="shared" si="0"/>
        <v>840.00559999999905</v>
      </c>
      <c r="G63" s="2">
        <f t="shared" si="1"/>
        <v>262.87632358044834</v>
      </c>
      <c r="H63" s="2">
        <f t="shared" si="2"/>
        <v>222.33656448188151</v>
      </c>
      <c r="I63" s="2">
        <f t="shared" si="3"/>
        <v>272.33656448188151</v>
      </c>
    </row>
    <row r="64" spans="6:9">
      <c r="F64" s="2">
        <f t="shared" si="0"/>
        <v>855.00569999999902</v>
      </c>
      <c r="G64" s="2">
        <f t="shared" si="1"/>
        <v>266.38692923748772</v>
      </c>
      <c r="H64" s="2">
        <f t="shared" si="2"/>
        <v>223.86208482194931</v>
      </c>
      <c r="I64" s="2">
        <f t="shared" si="3"/>
        <v>273.86208482194928</v>
      </c>
    </row>
    <row r="65" spans="6:9">
      <c r="F65" s="2">
        <f t="shared" si="0"/>
        <v>870.005799999999</v>
      </c>
      <c r="G65" s="2">
        <f t="shared" si="1"/>
        <v>269.97908203041038</v>
      </c>
      <c r="H65" s="2">
        <f t="shared" si="2"/>
        <v>225.41460552201829</v>
      </c>
      <c r="I65" s="2">
        <f t="shared" si="3"/>
        <v>275.41460552201829</v>
      </c>
    </row>
    <row r="66" spans="6:9">
      <c r="F66" s="2">
        <f t="shared" si="0"/>
        <v>885.00589999999897</v>
      </c>
      <c r="G66" s="2">
        <f t="shared" si="1"/>
        <v>273.65456623003507</v>
      </c>
      <c r="H66" s="2">
        <f t="shared" si="2"/>
        <v>226.99412658208848</v>
      </c>
      <c r="I66" s="2">
        <f t="shared" si="3"/>
        <v>276.99412658208848</v>
      </c>
    </row>
    <row r="67" spans="6:9">
      <c r="F67" s="2">
        <f t="shared" si="0"/>
        <v>900.00599999999895</v>
      </c>
      <c r="G67" s="2">
        <f t="shared" si="1"/>
        <v>277.41507845506885</v>
      </c>
      <c r="H67" s="2">
        <f t="shared" si="2"/>
        <v>228.60064800215989</v>
      </c>
      <c r="I67" s="2">
        <f t="shared" si="3"/>
        <v>278.60064800215991</v>
      </c>
    </row>
    <row r="68" spans="6:9">
      <c r="F68" s="2">
        <f t="shared" si="0"/>
        <v>915.00609999999892</v>
      </c>
      <c r="G68" s="2">
        <f t="shared" si="1"/>
        <v>281.26219629876931</v>
      </c>
      <c r="H68" s="2">
        <f t="shared" si="2"/>
        <v>230.23416978223247</v>
      </c>
      <c r="I68" s="2">
        <f t="shared" si="3"/>
        <v>280.23416978223247</v>
      </c>
    </row>
    <row r="69" spans="6:9">
      <c r="F69" s="2">
        <f t="shared" si="0"/>
        <v>930.0061999999989</v>
      </c>
      <c r="G69" s="2">
        <f t="shared" si="1"/>
        <v>285.19734036494003</v>
      </c>
      <c r="H69" s="2">
        <f t="shared" si="2"/>
        <v>231.89469192230627</v>
      </c>
      <c r="I69" s="2">
        <f t="shared" si="3"/>
        <v>281.89469192230627</v>
      </c>
    </row>
    <row r="70" spans="6:9">
      <c r="F70" s="2">
        <f t="shared" si="0"/>
        <v>945.00629999999887</v>
      </c>
      <c r="G70" s="2">
        <f t="shared" si="1"/>
        <v>289.22172835415535</v>
      </c>
      <c r="H70" s="2">
        <f t="shared" si="2"/>
        <v>233.58221442238127</v>
      </c>
      <c r="I70" s="2">
        <f t="shared" si="3"/>
        <v>283.5822144223813</v>
      </c>
    </row>
    <row r="71" spans="6:9">
      <c r="F71" s="2">
        <f t="shared" si="0"/>
        <v>960.00639999999885</v>
      </c>
      <c r="G71" s="2">
        <f t="shared" si="1"/>
        <v>293.33631954255463</v>
      </c>
      <c r="H71" s="2">
        <f t="shared" si="2"/>
        <v>235.29673728245746</v>
      </c>
      <c r="I71" s="2">
        <f t="shared" si="3"/>
        <v>285.29673728245746</v>
      </c>
    </row>
    <row r="72" spans="6:9">
      <c r="F72" s="2">
        <f t="shared" ref="F72:F107" si="9">F71+F$6</f>
        <v>975.00649999999882</v>
      </c>
      <c r="G72" s="2">
        <f t="shared" ref="G72:G107" si="10">(3*$D$3^2*$G$6/(($D$4-$F72)/$D$4))/($D$4*($D$5+$G$6/(($D$4-$F72)/$D$4))^2+($D$6+$D$8)^2)*$G$4</f>
        <v>297.54174762553549</v>
      </c>
      <c r="H72" s="2">
        <f t="shared" ref="H72:H107" si="11">$H$6*F72^2+$H$5</f>
        <v>237.03826050253485</v>
      </c>
      <c r="I72" s="2">
        <f t="shared" ref="I72:I107" si="12">$I$6*F72^2+$I$5</f>
        <v>287.03826050253485</v>
      </c>
    </row>
    <row r="73" spans="6:9">
      <c r="F73" s="2">
        <f t="shared" si="9"/>
        <v>990.0065999999988</v>
      </c>
      <c r="G73" s="2">
        <f t="shared" si="10"/>
        <v>301.83823943845084</v>
      </c>
      <c r="H73" s="2">
        <f t="shared" si="11"/>
        <v>238.80678408261346</v>
      </c>
      <c r="I73" s="2">
        <f t="shared" si="12"/>
        <v>288.80678408261343</v>
      </c>
    </row>
    <row r="74" spans="6:9">
      <c r="F74" s="2">
        <f t="shared" si="9"/>
        <v>1005.0066999999988</v>
      </c>
      <c r="G74" s="2">
        <f t="shared" si="10"/>
        <v>306.22551649182594</v>
      </c>
      <c r="H74" s="2">
        <f t="shared" si="11"/>
        <v>240.60230802269325</v>
      </c>
      <c r="I74" s="2">
        <f t="shared" si="12"/>
        <v>290.60230802269325</v>
      </c>
    </row>
    <row r="75" spans="6:9">
      <c r="F75" s="2">
        <f t="shared" si="9"/>
        <v>1020.0067999999987</v>
      </c>
      <c r="G75" s="2">
        <f t="shared" si="10"/>
        <v>310.70267553839705</v>
      </c>
      <c r="H75" s="2">
        <f t="shared" si="11"/>
        <v>242.42483232277425</v>
      </c>
      <c r="I75" s="2">
        <f t="shared" si="12"/>
        <v>292.42483232277425</v>
      </c>
    </row>
    <row r="76" spans="6:9">
      <c r="F76" s="2">
        <f t="shared" si="9"/>
        <v>1035.0068999999987</v>
      </c>
      <c r="G76" s="2">
        <f t="shared" si="10"/>
        <v>315.26804348278387</v>
      </c>
      <c r="H76" s="2">
        <f t="shared" si="11"/>
        <v>244.27435698285643</v>
      </c>
      <c r="I76" s="2">
        <f t="shared" si="12"/>
        <v>294.27435698285643</v>
      </c>
    </row>
    <row r="77" spans="6:9">
      <c r="F77" s="2">
        <f t="shared" si="9"/>
        <v>1050.0069999999987</v>
      </c>
      <c r="G77" s="2">
        <f t="shared" si="10"/>
        <v>319.9190007986827</v>
      </c>
      <c r="H77" s="2">
        <f t="shared" si="11"/>
        <v>246.15088200293985</v>
      </c>
      <c r="I77" s="2">
        <f t="shared" si="12"/>
        <v>296.15088200293985</v>
      </c>
    </row>
    <row r="78" spans="6:9">
      <c r="F78" s="2">
        <f t="shared" si="9"/>
        <v>1065.0070999999987</v>
      </c>
      <c r="G78" s="2">
        <f t="shared" si="10"/>
        <v>324.65176616324885</v>
      </c>
      <c r="H78" s="2">
        <f t="shared" si="11"/>
        <v>248.05440738302445</v>
      </c>
      <c r="I78" s="2">
        <f t="shared" si="12"/>
        <v>298.05440738302445</v>
      </c>
    </row>
    <row r="79" spans="6:9">
      <c r="F79" s="2">
        <f t="shared" si="9"/>
        <v>1080.0071999999986</v>
      </c>
      <c r="G79" s="2">
        <f t="shared" si="10"/>
        <v>329.46113316144482</v>
      </c>
      <c r="H79" s="2">
        <f t="shared" si="11"/>
        <v>249.98493312311024</v>
      </c>
      <c r="I79" s="2">
        <f t="shared" si="12"/>
        <v>299.98493312311024</v>
      </c>
    </row>
    <row r="80" spans="6:9">
      <c r="F80" s="2">
        <f t="shared" si="9"/>
        <v>1095.0072999999986</v>
      </c>
      <c r="G80" s="2">
        <f t="shared" si="10"/>
        <v>334.34014753173045</v>
      </c>
      <c r="H80" s="2">
        <f t="shared" si="11"/>
        <v>251.9424592231972</v>
      </c>
      <c r="I80" s="2">
        <f t="shared" si="12"/>
        <v>301.9424592231972</v>
      </c>
    </row>
    <row r="81" spans="6:9">
      <c r="F81" s="2">
        <f t="shared" si="9"/>
        <v>1110.0073999999986</v>
      </c>
      <c r="G81" s="2">
        <f t="shared" si="10"/>
        <v>339.27971035413054</v>
      </c>
      <c r="H81" s="2">
        <f t="shared" si="11"/>
        <v>253.92698568328541</v>
      </c>
      <c r="I81" s="2">
        <f t="shared" si="12"/>
        <v>303.92698568328541</v>
      </c>
    </row>
    <row r="82" spans="6:9">
      <c r="F82" s="2">
        <f t="shared" si="9"/>
        <v>1125.0074999999986</v>
      </c>
      <c r="G82" s="2">
        <f t="shared" si="10"/>
        <v>344.26808860098242</v>
      </c>
      <c r="H82" s="2">
        <f t="shared" si="11"/>
        <v>255.9385125033748</v>
      </c>
      <c r="I82" s="2">
        <f t="shared" si="12"/>
        <v>305.9385125033748</v>
      </c>
    </row>
    <row r="83" spans="6:9">
      <c r="F83" s="2">
        <f t="shared" si="9"/>
        <v>1140.0075999999985</v>
      </c>
      <c r="G83" s="2">
        <f t="shared" si="10"/>
        <v>349.29030927904199</v>
      </c>
      <c r="H83" s="2">
        <f t="shared" si="11"/>
        <v>257.97703968346542</v>
      </c>
      <c r="I83" s="2">
        <f t="shared" si="12"/>
        <v>307.97703968346542</v>
      </c>
    </row>
    <row r="84" spans="6:9">
      <c r="F84" s="2">
        <f t="shared" si="9"/>
        <v>1155.0076999999985</v>
      </c>
      <c r="G84" s="2">
        <f t="shared" si="10"/>
        <v>354.32740657863269</v>
      </c>
      <c r="H84" s="2">
        <f t="shared" si="11"/>
        <v>260.04256722355717</v>
      </c>
      <c r="I84" s="2">
        <f t="shared" si="12"/>
        <v>310.04256722355717</v>
      </c>
    </row>
    <row r="85" spans="6:9">
      <c r="F85" s="2">
        <f t="shared" si="9"/>
        <v>1170.0077999999985</v>
      </c>
      <c r="G85" s="2">
        <f t="shared" si="10"/>
        <v>359.35548244581571</v>
      </c>
      <c r="H85" s="2">
        <f t="shared" si="11"/>
        <v>262.13509512365022</v>
      </c>
      <c r="I85" s="2">
        <f t="shared" si="12"/>
        <v>312.13509512365022</v>
      </c>
    </row>
    <row r="86" spans="6:9">
      <c r="F86" s="2">
        <f t="shared" si="9"/>
        <v>1185.0078999999985</v>
      </c>
      <c r="G86" s="2">
        <f t="shared" si="10"/>
        <v>364.34452902252224</v>
      </c>
      <c r="H86" s="2">
        <f t="shared" si="11"/>
        <v>264.25462338374439</v>
      </c>
      <c r="I86" s="2">
        <f t="shared" si="12"/>
        <v>314.25462338374439</v>
      </c>
    </row>
    <row r="87" spans="6:9">
      <c r="F87" s="2">
        <f t="shared" si="9"/>
        <v>1200.0079999999984</v>
      </c>
      <c r="G87" s="2">
        <f t="shared" si="10"/>
        <v>369.25694535863204</v>
      </c>
      <c r="H87" s="2">
        <f t="shared" si="11"/>
        <v>266.4011520038398</v>
      </c>
      <c r="I87" s="2">
        <f t="shared" si="12"/>
        <v>316.4011520038398</v>
      </c>
    </row>
    <row r="88" spans="6:9">
      <c r="F88" s="2">
        <f t="shared" si="9"/>
        <v>1215.0080999999984</v>
      </c>
      <c r="G88" s="2">
        <f t="shared" si="10"/>
        <v>374.04565913718596</v>
      </c>
      <c r="H88" s="2">
        <f t="shared" si="11"/>
        <v>268.57468098393633</v>
      </c>
      <c r="I88" s="2">
        <f t="shared" si="12"/>
        <v>318.57468098393633</v>
      </c>
    </row>
    <row r="89" spans="6:9">
      <c r="F89" s="2">
        <f t="shared" si="9"/>
        <v>1230.0081999999984</v>
      </c>
      <c r="G89" s="2">
        <f t="shared" si="10"/>
        <v>378.65173465572155</v>
      </c>
      <c r="H89" s="2">
        <f t="shared" si="11"/>
        <v>270.77521032403416</v>
      </c>
      <c r="I89" s="2">
        <f t="shared" si="12"/>
        <v>320.77521032403416</v>
      </c>
    </row>
    <row r="90" spans="6:9">
      <c r="F90" s="2">
        <f t="shared" si="9"/>
        <v>1245.0082999999984</v>
      </c>
      <c r="G90" s="2">
        <f t="shared" si="10"/>
        <v>383.00130778371624</v>
      </c>
      <c r="H90" s="2">
        <f t="shared" si="11"/>
        <v>273.00274002413317</v>
      </c>
      <c r="I90" s="2">
        <f t="shared" si="12"/>
        <v>323.00274002413317</v>
      </c>
    </row>
    <row r="91" spans="6:9">
      <c r="F91" s="2">
        <f t="shared" si="9"/>
        <v>1260.0083999999983</v>
      </c>
      <c r="G91" s="2">
        <f t="shared" si="10"/>
        <v>387.00163242287505</v>
      </c>
      <c r="H91" s="2">
        <f t="shared" si="11"/>
        <v>275.25727008423337</v>
      </c>
      <c r="I91" s="2">
        <f t="shared" si="12"/>
        <v>325.25727008423337</v>
      </c>
    </row>
    <row r="92" spans="6:9">
      <c r="F92" s="2">
        <f t="shared" si="9"/>
        <v>1275.0084999999983</v>
      </c>
      <c r="G92" s="2">
        <f t="shared" si="10"/>
        <v>390.53594428918638</v>
      </c>
      <c r="H92" s="2">
        <f t="shared" si="11"/>
        <v>277.53880050433474</v>
      </c>
      <c r="I92" s="2">
        <f t="shared" si="12"/>
        <v>327.53880050433474</v>
      </c>
    </row>
    <row r="93" spans="6:9">
      <c r="F93" s="2">
        <f t="shared" si="9"/>
        <v>1290.0085999999983</v>
      </c>
      <c r="G93" s="2">
        <f t="shared" si="10"/>
        <v>393.45673640466612</v>
      </c>
      <c r="H93" s="2">
        <f t="shared" si="11"/>
        <v>279.84733128443736</v>
      </c>
      <c r="I93" s="2">
        <f t="shared" si="12"/>
        <v>329.84733128443736</v>
      </c>
    </row>
    <row r="94" spans="6:9">
      <c r="F94" s="2">
        <f t="shared" si="9"/>
        <v>1305.0086999999983</v>
      </c>
      <c r="G94" s="2">
        <f t="shared" si="10"/>
        <v>395.57688110474214</v>
      </c>
      <c r="H94" s="2">
        <f t="shared" si="11"/>
        <v>282.1828624245411</v>
      </c>
      <c r="I94" s="2">
        <f t="shared" si="12"/>
        <v>332.1828624245411</v>
      </c>
    </row>
    <row r="95" spans="6:9">
      <c r="F95" s="7">
        <f t="shared" si="9"/>
        <v>1320.0087999999982</v>
      </c>
      <c r="G95" s="7">
        <f t="shared" si="10"/>
        <v>396.65780198882925</v>
      </c>
      <c r="H95" s="2">
        <f t="shared" si="11"/>
        <v>284.54539392464613</v>
      </c>
      <c r="I95" s="2">
        <f t="shared" si="12"/>
        <v>334.54539392464613</v>
      </c>
    </row>
    <row r="96" spans="6:9">
      <c r="F96" s="2">
        <f t="shared" si="9"/>
        <v>1335.0088999999982</v>
      </c>
      <c r="G96" s="2">
        <f t="shared" si="10"/>
        <v>396.39355927429341</v>
      </c>
      <c r="H96" s="2">
        <f t="shared" si="11"/>
        <v>286.93492578475229</v>
      </c>
      <c r="I96" s="2">
        <f t="shared" si="12"/>
        <v>336.93492578475229</v>
      </c>
    </row>
    <row r="97" spans="6:9">
      <c r="F97" s="2">
        <f t="shared" si="9"/>
        <v>1350.0089999999982</v>
      </c>
      <c r="G97" s="2">
        <f t="shared" si="10"/>
        <v>394.38920526811711</v>
      </c>
      <c r="H97" s="2">
        <f t="shared" si="11"/>
        <v>289.35145800485969</v>
      </c>
      <c r="I97" s="2">
        <f t="shared" si="12"/>
        <v>339.35145800485969</v>
      </c>
    </row>
    <row r="98" spans="6:9">
      <c r="F98" s="2">
        <f t="shared" si="9"/>
        <v>1365.0090999999982</v>
      </c>
      <c r="G98" s="2">
        <f t="shared" si="10"/>
        <v>390.13099948111005</v>
      </c>
      <c r="H98" s="2">
        <f t="shared" si="11"/>
        <v>291.79499058496833</v>
      </c>
      <c r="I98" s="2">
        <f t="shared" si="12"/>
        <v>341.79499058496833</v>
      </c>
    </row>
    <row r="99" spans="6:9">
      <c r="F99" s="2">
        <f t="shared" si="9"/>
        <v>1380.0091999999981</v>
      </c>
      <c r="G99" s="2">
        <f t="shared" si="10"/>
        <v>382.9448916028017</v>
      </c>
      <c r="H99" s="2">
        <f t="shared" si="11"/>
        <v>294.26552352507809</v>
      </c>
      <c r="I99" s="2">
        <f t="shared" si="12"/>
        <v>344.26552352507809</v>
      </c>
    </row>
    <row r="100" spans="6:9">
      <c r="F100" s="2">
        <f t="shared" si="9"/>
        <v>1395.0092999999981</v>
      </c>
      <c r="G100" s="2">
        <f t="shared" si="10"/>
        <v>371.9378277121499</v>
      </c>
      <c r="H100" s="2">
        <f t="shared" si="11"/>
        <v>296.7630568251891</v>
      </c>
      <c r="I100" s="2">
        <f t="shared" si="12"/>
        <v>346.7630568251891</v>
      </c>
    </row>
    <row r="101" spans="6:9">
      <c r="F101" s="2">
        <f t="shared" si="9"/>
        <v>1410.0093999999981</v>
      </c>
      <c r="G101" s="2">
        <f t="shared" si="10"/>
        <v>355.91346962437592</v>
      </c>
      <c r="H101" s="2">
        <f t="shared" si="11"/>
        <v>299.28759048530128</v>
      </c>
      <c r="I101" s="2">
        <f t="shared" si="12"/>
        <v>349.28759048530128</v>
      </c>
    </row>
    <row r="102" spans="6:9">
      <c r="F102" s="2">
        <f t="shared" si="9"/>
        <v>1425.0094999999981</v>
      </c>
      <c r="G102" s="2">
        <f t="shared" si="10"/>
        <v>333.24906429722279</v>
      </c>
      <c r="H102" s="2">
        <f t="shared" si="11"/>
        <v>301.8391245054147</v>
      </c>
      <c r="I102" s="2">
        <f t="shared" si="12"/>
        <v>351.8391245054147</v>
      </c>
    </row>
    <row r="103" spans="6:9">
      <c r="F103" s="2">
        <f t="shared" si="9"/>
        <v>1440.009599999998</v>
      </c>
      <c r="G103" s="2">
        <f t="shared" si="10"/>
        <v>301.71206069478222</v>
      </c>
      <c r="H103" s="2">
        <f t="shared" si="11"/>
        <v>304.41765888552925</v>
      </c>
      <c r="I103" s="2">
        <f t="shared" si="12"/>
        <v>354.41765888552925</v>
      </c>
    </row>
    <row r="104" spans="6:9">
      <c r="F104" s="2">
        <f t="shared" si="9"/>
        <v>1455.009699999998</v>
      </c>
      <c r="G104" s="2">
        <f t="shared" si="10"/>
        <v>258.18104153049052</v>
      </c>
      <c r="H104" s="2">
        <f t="shared" si="11"/>
        <v>307.02319362564504</v>
      </c>
      <c r="I104" s="2">
        <f t="shared" si="12"/>
        <v>357.02319362564504</v>
      </c>
    </row>
    <row r="105" spans="6:9">
      <c r="F105" s="2">
        <f t="shared" si="9"/>
        <v>1470.009799999998</v>
      </c>
      <c r="G105" s="2">
        <f t="shared" si="10"/>
        <v>198.21060367192965</v>
      </c>
      <c r="H105" s="2">
        <f t="shared" si="11"/>
        <v>309.65572872576206</v>
      </c>
      <c r="I105" s="2">
        <f t="shared" si="12"/>
        <v>359.65572872576206</v>
      </c>
    </row>
    <row r="106" spans="6:9">
      <c r="F106" s="2">
        <f t="shared" si="9"/>
        <v>1485.009899999998</v>
      </c>
      <c r="G106" s="2">
        <f t="shared" si="10"/>
        <v>115.33395841833701</v>
      </c>
      <c r="H106" s="2">
        <f t="shared" si="11"/>
        <v>312.31526418588021</v>
      </c>
      <c r="I106" s="2">
        <f t="shared" si="12"/>
        <v>362.31526418588021</v>
      </c>
    </row>
    <row r="107" spans="6:9">
      <c r="F107" s="2">
        <f t="shared" si="9"/>
        <v>1500.0099999999979</v>
      </c>
      <c r="G107" s="2">
        <f t="shared" si="10"/>
        <v>-9.0696079237080174E-2</v>
      </c>
      <c r="H107" s="2">
        <f t="shared" si="11"/>
        <v>315.0018000059996</v>
      </c>
      <c r="I107" s="2">
        <f t="shared" si="12"/>
        <v>365.0018000059996</v>
      </c>
    </row>
  </sheetData>
  <mergeCells count="2">
    <mergeCell ref="B5:B6"/>
    <mergeCell ref="B7:B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3DDC-104D-45F2-8CD7-D21E2693AAC1}">
  <dimension ref="B1:Q107"/>
  <sheetViews>
    <sheetView topLeftCell="I22" zoomScale="112" zoomScaleNormal="112" workbookViewId="0">
      <selection activeCell="O36" sqref="O36"/>
    </sheetView>
  </sheetViews>
  <sheetFormatPr defaultColWidth="14.42578125" defaultRowHeight="15"/>
  <cols>
    <col min="1" max="2" width="8.7109375" style="2" customWidth="1"/>
    <col min="3" max="3" width="3.7109375" style="2" customWidth="1"/>
    <col min="4" max="5" width="6.5703125" style="2" customWidth="1"/>
    <col min="6" max="9" width="8.7109375" style="2" customWidth="1"/>
    <col min="10" max="10" width="4" style="2" customWidth="1"/>
    <col min="11" max="11" width="5.28515625" style="2" bestFit="1" customWidth="1"/>
    <col min="12" max="13" width="4.5703125" style="2" customWidth="1"/>
    <col min="14" max="14" width="5.28515625" style="2" bestFit="1" customWidth="1"/>
    <col min="15" max="15" width="5.5703125" style="2" customWidth="1"/>
    <col min="16" max="16" width="5.42578125" style="2" customWidth="1"/>
    <col min="17" max="21" width="6.140625" style="2" customWidth="1"/>
    <col min="22" max="16384" width="14.42578125" style="2"/>
  </cols>
  <sheetData>
    <row r="1" spans="2:17">
      <c r="B1" s="1"/>
    </row>
    <row r="2" spans="2:17">
      <c r="B2" s="1"/>
    </row>
    <row r="3" spans="2:17" ht="18">
      <c r="B3" s="5" t="s">
        <v>9</v>
      </c>
      <c r="C3" s="6" t="s">
        <v>7</v>
      </c>
      <c r="D3" s="2">
        <v>230</v>
      </c>
    </row>
    <row r="4" spans="2:17" ht="18">
      <c r="B4" s="5" t="s">
        <v>0</v>
      </c>
      <c r="C4" s="3" t="s">
        <v>8</v>
      </c>
      <c r="D4" s="4">
        <v>1500</v>
      </c>
      <c r="E4" s="4"/>
      <c r="G4" s="2">
        <v>9000</v>
      </c>
      <c r="K4" s="8" t="s">
        <v>15</v>
      </c>
      <c r="N4" s="8" t="s">
        <v>14</v>
      </c>
    </row>
    <row r="5" spans="2:17" ht="18">
      <c r="B5" s="38" t="s">
        <v>2</v>
      </c>
      <c r="C5" s="6" t="s">
        <v>3</v>
      </c>
      <c r="D5" s="4">
        <v>600</v>
      </c>
      <c r="E5" s="4"/>
      <c r="G5" s="6" t="s">
        <v>5</v>
      </c>
      <c r="H5" s="2">
        <v>180</v>
      </c>
      <c r="I5" s="2">
        <v>230</v>
      </c>
      <c r="K5" s="8" t="s">
        <v>11</v>
      </c>
      <c r="L5" s="8" t="s">
        <v>12</v>
      </c>
      <c r="N5" s="10" t="s">
        <v>11</v>
      </c>
      <c r="O5" s="10" t="s">
        <v>12</v>
      </c>
    </row>
    <row r="6" spans="2:17" ht="18">
      <c r="B6" s="38"/>
      <c r="C6" s="6" t="s">
        <v>4</v>
      </c>
      <c r="D6" s="2">
        <v>130</v>
      </c>
      <c r="F6" s="2">
        <f>D4/100+0.0001</f>
        <v>15.0001</v>
      </c>
      <c r="G6" s="2">
        <v>70</v>
      </c>
      <c r="H6" s="2">
        <v>6.0000000000000002E-5</v>
      </c>
      <c r="I6" s="2">
        <v>6.0000000000000002E-5</v>
      </c>
      <c r="K6" s="9">
        <v>1120</v>
      </c>
      <c r="L6" s="9">
        <v>0</v>
      </c>
      <c r="N6" s="7">
        <v>1000</v>
      </c>
      <c r="O6" s="7">
        <v>0</v>
      </c>
    </row>
    <row r="7" spans="2:17">
      <c r="B7" s="38" t="s">
        <v>1</v>
      </c>
      <c r="F7" s="2">
        <v>0</v>
      </c>
      <c r="G7" s="2">
        <f>(3*$D$3^2*$G$6/(($D$4-$F7)/$D$4))/($D$4*($D$5+$G$6/(($D$4-$F7)/$D$4))^2+($D$6+$D$8)^2)*$G$4</f>
        <v>148.46688462777252</v>
      </c>
      <c r="H7" s="2">
        <f>$H$6*F7^2+$H$5</f>
        <v>180</v>
      </c>
      <c r="I7" s="2">
        <f>$I$6*F7^2+$I$5</f>
        <v>230</v>
      </c>
      <c r="K7" s="9">
        <f>K6</f>
        <v>1120</v>
      </c>
      <c r="L7" s="9">
        <f>(3*$D$3^2*$G$6/(($D$4-$K7)/$D$4))/($D$4*($D$5+$G$6/(($D$4-$K7)/$D$4))^2+($D$6+$D$8)^2)*$G$4</f>
        <v>342.59823517572767</v>
      </c>
      <c r="N7" s="7">
        <f>N6</f>
        <v>1000</v>
      </c>
      <c r="O7" s="7">
        <f>(3*$D$3^2*$G$6/(($D$4-$N7)/$D$4))/($D$4*($D$5+$G$6/(($D$4-$N7)/$D$4))^2+($D$6+$D$8)^2)*$G$4</f>
        <v>304.75108839674425</v>
      </c>
    </row>
    <row r="8" spans="2:17" ht="18">
      <c r="B8" s="38"/>
      <c r="C8" s="6" t="s">
        <v>6</v>
      </c>
      <c r="D8" s="2">
        <v>140</v>
      </c>
      <c r="F8" s="2">
        <f t="shared" ref="F8:F71" si="0">F7+F$6</f>
        <v>15.0001</v>
      </c>
      <c r="G8" s="2">
        <f t="shared" ref="G8:G71" si="1">(3*$D$3^2*$G$6/(($D$4-$F8)/$D$4))/($D$4*($D$5+$G$6/(($D$4-$F8)/$D$4))^2+($D$6+$D$8)^2)*$G$4</f>
        <v>149.65056435625834</v>
      </c>
      <c r="H8" s="2">
        <f t="shared" ref="H8:H71" si="2">$H$6*F8^2+$H$5</f>
        <v>180.01350018000059</v>
      </c>
      <c r="I8" s="2">
        <f t="shared" ref="I8:I71" si="3">$I$6*F8^2+$I$5</f>
        <v>230.01350018000059</v>
      </c>
      <c r="K8" s="8" t="s">
        <v>16</v>
      </c>
      <c r="L8" s="9"/>
      <c r="N8" s="8" t="s">
        <v>17</v>
      </c>
      <c r="O8" s="7"/>
    </row>
    <row r="9" spans="2:17">
      <c r="C9" s="6" t="s">
        <v>10</v>
      </c>
      <c r="F9" s="2">
        <f t="shared" si="0"/>
        <v>30.0002</v>
      </c>
      <c r="G9" s="2">
        <f t="shared" si="1"/>
        <v>150.85292511584305</v>
      </c>
      <c r="H9" s="2">
        <f t="shared" si="2"/>
        <v>180.05400072000239</v>
      </c>
      <c r="I9" s="2">
        <f t="shared" si="3"/>
        <v>230.05400072000239</v>
      </c>
      <c r="K9" s="8" t="s">
        <v>11</v>
      </c>
      <c r="L9" s="8" t="s">
        <v>12</v>
      </c>
      <c r="N9" s="10" t="s">
        <v>11</v>
      </c>
      <c r="O9" s="10" t="s">
        <v>12</v>
      </c>
    </row>
    <row r="10" spans="2:17">
      <c r="F10" s="2">
        <f t="shared" si="0"/>
        <v>45.000299999999996</v>
      </c>
      <c r="G10" s="2">
        <f t="shared" si="1"/>
        <v>152.07440167574839</v>
      </c>
      <c r="H10" s="2">
        <f t="shared" si="2"/>
        <v>180.1215016200054</v>
      </c>
      <c r="I10" s="2">
        <f t="shared" si="3"/>
        <v>230.1215016200054</v>
      </c>
      <c r="K10" s="9">
        <v>1465</v>
      </c>
      <c r="L10" s="9">
        <v>0</v>
      </c>
      <c r="N10" s="7">
        <v>1439</v>
      </c>
      <c r="O10" s="7">
        <v>0</v>
      </c>
    </row>
    <row r="11" spans="2:17">
      <c r="F11" s="2">
        <f t="shared" si="0"/>
        <v>60.000399999999999</v>
      </c>
      <c r="G11" s="2">
        <f t="shared" si="1"/>
        <v>153.31544192154448</v>
      </c>
      <c r="H11" s="2">
        <f t="shared" si="2"/>
        <v>180.2160028800096</v>
      </c>
      <c r="I11" s="2">
        <f t="shared" si="3"/>
        <v>230.2160028800096</v>
      </c>
      <c r="K11" s="9">
        <f>K10</f>
        <v>1465</v>
      </c>
      <c r="L11" s="9">
        <f>(3*$D$3^2*$G$6/(($D$4-$K11)/$D$4))/($D$4*($D$5+$G$6/(($D$4-$K11)/$D$4))^2+($D$6+$D$8)^2)*$G$4</f>
        <v>220.41584010726626</v>
      </c>
      <c r="N11" s="7">
        <f>N10</f>
        <v>1439</v>
      </c>
      <c r="O11" s="7">
        <f>(3*$D$3^2*$G$6/(($D$4-$N11)/$D$4))/($D$4*($D$5+$G$6/(($D$4-$N11)/$D$4))^2+($D$6+$D$8)^2)*$G$4</f>
        <v>304.17035701996031</v>
      </c>
    </row>
    <row r="12" spans="2:17">
      <c r="F12" s="2">
        <f t="shared" si="0"/>
        <v>75.000500000000002</v>
      </c>
      <c r="G12" s="2">
        <f t="shared" si="1"/>
        <v>154.57650732632194</v>
      </c>
      <c r="H12" s="2">
        <f t="shared" si="2"/>
        <v>180.337504500015</v>
      </c>
      <c r="I12" s="2">
        <f t="shared" si="3"/>
        <v>230.337504500015</v>
      </c>
      <c r="K12" s="13">
        <v>30</v>
      </c>
      <c r="N12" s="11">
        <v>-40</v>
      </c>
      <c r="O12" s="11">
        <v>5.2</v>
      </c>
      <c r="P12" s="12"/>
      <c r="Q12" s="12"/>
    </row>
    <row r="13" spans="2:17">
      <c r="F13" s="2">
        <f t="shared" si="0"/>
        <v>90.000600000000006</v>
      </c>
      <c r="G13" s="2">
        <f t="shared" si="1"/>
        <v>155.85807344038324</v>
      </c>
      <c r="H13" s="2">
        <f t="shared" si="2"/>
        <v>180.48600648002159</v>
      </c>
      <c r="I13" s="2">
        <f t="shared" si="3"/>
        <v>230.48600648002159</v>
      </c>
      <c r="K13" s="7">
        <f>N6</f>
        <v>1000</v>
      </c>
      <c r="L13" s="7">
        <f>(3*$D$3^2*$G$6/(($D$4-$K13)/$D$4))/($D$4*($D$5+$G$6/(($D$4-$K13)/$D$4))^2+($D$6+$D$8)^2)*$G$4+15</f>
        <v>319.75108839674425</v>
      </c>
      <c r="N13" s="7">
        <f>N10+$N$12</f>
        <v>1399</v>
      </c>
      <c r="O13" s="7">
        <f t="shared" ref="O13:O18" si="4">(3*$D$3^2*$G$6/(($D$4-($N13-$N$12))/$D$4))/($D$4*($D$5+$G$6/(($D$4-($N13-$N$12))/$D$4))^2+($D$6+$D$8)^2)*$G$4</f>
        <v>304.17035701996031</v>
      </c>
      <c r="P13" s="12"/>
      <c r="Q13" s="12"/>
    </row>
    <row r="14" spans="2:17">
      <c r="F14" s="2">
        <f t="shared" si="0"/>
        <v>105.00070000000001</v>
      </c>
      <c r="G14" s="2">
        <f t="shared" si="1"/>
        <v>157.160630400136</v>
      </c>
      <c r="H14" s="2">
        <f t="shared" si="2"/>
        <v>180.66150882002941</v>
      </c>
      <c r="I14" s="2">
        <f t="shared" si="3"/>
        <v>230.66150882002941</v>
      </c>
      <c r="K14" s="7">
        <f>K13+$K$12</f>
        <v>1030</v>
      </c>
      <c r="L14" s="7">
        <f t="shared" ref="L14:L17" si="5">(3*$D$3^2*$G$6/(($D$4-$K14)/$D$4))/($D$4*($D$5+$G$6/(($D$4-$K14)/$D$4))^2+($D$6+$D$8)^2)*$G$4+15</f>
        <v>328.73449664493313</v>
      </c>
      <c r="N14" s="7">
        <f>N13+$O$12</f>
        <v>1404.2</v>
      </c>
      <c r="O14" s="7">
        <f t="shared" si="4"/>
        <v>290.92037480443196</v>
      </c>
      <c r="P14" s="12"/>
      <c r="Q14" s="12"/>
    </row>
    <row r="15" spans="2:17">
      <c r="F15" s="2">
        <f t="shared" si="0"/>
        <v>120.00080000000001</v>
      </c>
      <c r="G15" s="2">
        <f t="shared" si="1"/>
        <v>158.48468345688048</v>
      </c>
      <c r="H15" s="2">
        <f t="shared" si="2"/>
        <v>180.86401152003839</v>
      </c>
      <c r="I15" s="2">
        <f t="shared" si="3"/>
        <v>230.86401152003839</v>
      </c>
      <c r="K15" s="7">
        <f t="shared" ref="K15:K17" si="6">K14+$K$12</f>
        <v>1060</v>
      </c>
      <c r="L15" s="7">
        <f t="shared" si="5"/>
        <v>338.06314078062678</v>
      </c>
      <c r="N15" s="7">
        <f t="shared" ref="N15:N18" si="7">N14+$O$12</f>
        <v>1409.4</v>
      </c>
      <c r="O15" s="7">
        <f t="shared" si="4"/>
        <v>276.11140902585254</v>
      </c>
      <c r="P15" s="12"/>
      <c r="Q15" s="12"/>
    </row>
    <row r="16" spans="2:17">
      <c r="F16" s="2">
        <f t="shared" si="0"/>
        <v>135.0009</v>
      </c>
      <c r="G16" s="2">
        <f t="shared" si="1"/>
        <v>159.83075352618891</v>
      </c>
      <c r="H16" s="2">
        <f t="shared" si="2"/>
        <v>181.09351458004861</v>
      </c>
      <c r="I16" s="2">
        <f t="shared" si="3"/>
        <v>231.09351458004861</v>
      </c>
      <c r="K16" s="7">
        <f t="shared" si="6"/>
        <v>1090</v>
      </c>
      <c r="L16" s="7">
        <f t="shared" si="5"/>
        <v>347.70421441130912</v>
      </c>
      <c r="N16" s="7">
        <f t="shared" si="7"/>
        <v>1414.6000000000001</v>
      </c>
      <c r="O16" s="7">
        <f t="shared" si="4"/>
        <v>259.56441955245356</v>
      </c>
      <c r="P16" s="12"/>
      <c r="Q16" s="12"/>
    </row>
    <row r="17" spans="6:17">
      <c r="F17" s="2">
        <f t="shared" si="0"/>
        <v>150.001</v>
      </c>
      <c r="G17" s="2">
        <f t="shared" si="1"/>
        <v>161.19937775857795</v>
      </c>
      <c r="H17" s="2">
        <f t="shared" si="2"/>
        <v>181.35001800006</v>
      </c>
      <c r="I17" s="2">
        <f t="shared" si="3"/>
        <v>231.35001800006</v>
      </c>
      <c r="K17" s="7">
        <f t="shared" si="6"/>
        <v>1120</v>
      </c>
      <c r="L17" s="7">
        <f t="shared" si="5"/>
        <v>357.59823517572767</v>
      </c>
      <c r="N17" s="7">
        <f t="shared" si="7"/>
        <v>1419.8000000000002</v>
      </c>
      <c r="O17" s="7">
        <f t="shared" si="4"/>
        <v>241.07626184816561</v>
      </c>
      <c r="P17" s="12"/>
      <c r="Q17" s="12"/>
    </row>
    <row r="18" spans="6:17">
      <c r="F18" s="2">
        <f t="shared" si="0"/>
        <v>165.00110000000001</v>
      </c>
      <c r="G18" s="2">
        <f t="shared" si="1"/>
        <v>162.59111013217324</v>
      </c>
      <c r="H18" s="2">
        <f t="shared" si="2"/>
        <v>181.63352178007261</v>
      </c>
      <c r="I18" s="2">
        <f t="shared" si="3"/>
        <v>231.63352178007261</v>
      </c>
      <c r="N18" s="7">
        <f t="shared" si="7"/>
        <v>1425.0000000000002</v>
      </c>
      <c r="O18" s="7">
        <f t="shared" si="4"/>
        <v>220.41584010726527</v>
      </c>
      <c r="P18" s="12"/>
      <c r="Q18" s="12"/>
    </row>
    <row r="19" spans="6:17">
      <c r="F19" s="2">
        <f t="shared" si="0"/>
        <v>180.00120000000001</v>
      </c>
      <c r="G19" s="2">
        <f t="shared" si="1"/>
        <v>164.00652206805751</v>
      </c>
      <c r="H19" s="2">
        <f t="shared" si="2"/>
        <v>181.9440259200864</v>
      </c>
      <c r="I19" s="2">
        <f t="shared" si="3"/>
        <v>231.9440259200864</v>
      </c>
      <c r="K19" s="13">
        <v>16.5</v>
      </c>
      <c r="L19" s="7" t="s">
        <v>20</v>
      </c>
    </row>
    <row r="20" spans="6:17">
      <c r="F20" s="2">
        <f t="shared" si="0"/>
        <v>195.00130000000001</v>
      </c>
      <c r="G20" s="2">
        <f t="shared" si="1"/>
        <v>165.44620306898088</v>
      </c>
      <c r="H20" s="2">
        <f t="shared" si="2"/>
        <v>182.2815304201014</v>
      </c>
      <c r="I20" s="2">
        <f t="shared" si="3"/>
        <v>232.2815304201014</v>
      </c>
      <c r="K20" s="7">
        <f>K17</f>
        <v>1120</v>
      </c>
      <c r="L20" s="7">
        <f t="shared" ref="L20:L35" si="8">(3*$D$3^2*$G$6/(($D$4-$K20)/$D$4))/($D$4*($D$5+$G$6/(($D$4-$K20)/$D$4))^2+($D$6+$D$8)^2)*$G$4+15</f>
        <v>357.59823517572767</v>
      </c>
      <c r="N20" s="6" t="s">
        <v>13</v>
      </c>
    </row>
    <row r="21" spans="6:17">
      <c r="F21" s="2">
        <f t="shared" si="0"/>
        <v>210.00140000000002</v>
      </c>
      <c r="G21" s="2">
        <f t="shared" si="1"/>
        <v>166.91076138208854</v>
      </c>
      <c r="H21" s="2">
        <f t="shared" si="2"/>
        <v>182.64603528011759</v>
      </c>
      <c r="I21" s="2">
        <f t="shared" si="3"/>
        <v>232.64603528011759</v>
      </c>
      <c r="K21" s="7">
        <f t="shared" ref="K21:K36" si="9">K20+$K$19</f>
        <v>1136.5</v>
      </c>
      <c r="L21" s="7">
        <f t="shared" si="8"/>
        <v>363.11381695481293</v>
      </c>
      <c r="N21" s="6" t="s">
        <v>11</v>
      </c>
      <c r="O21" s="6" t="s">
        <v>12</v>
      </c>
    </row>
    <row r="22" spans="6:17">
      <c r="F22" s="2">
        <f t="shared" si="0"/>
        <v>225.00150000000002</v>
      </c>
      <c r="G22" s="2">
        <f t="shared" si="1"/>
        <v>168.40082468629316</v>
      </c>
      <c r="H22" s="2">
        <f t="shared" si="2"/>
        <v>183.03754050013501</v>
      </c>
      <c r="I22" s="2">
        <f t="shared" si="3"/>
        <v>233.03754050013501</v>
      </c>
      <c r="K22" s="7">
        <f t="shared" si="9"/>
        <v>1153</v>
      </c>
      <c r="L22" s="7">
        <f t="shared" si="8"/>
        <v>368.65315501801854</v>
      </c>
      <c r="N22" s="2">
        <v>800</v>
      </c>
      <c r="O22" s="2">
        <f>O7</f>
        <v>304.75108839674425</v>
      </c>
    </row>
    <row r="23" spans="6:17">
      <c r="F23" s="2">
        <f t="shared" si="0"/>
        <v>240.00160000000002</v>
      </c>
      <c r="G23" s="2">
        <f t="shared" si="1"/>
        <v>169.91704080487466</v>
      </c>
      <c r="H23" s="2">
        <f t="shared" si="2"/>
        <v>183.45604608015361</v>
      </c>
      <c r="I23" s="2">
        <f t="shared" si="3"/>
        <v>233.45604608015361</v>
      </c>
      <c r="K23" s="7">
        <f t="shared" si="9"/>
        <v>1169.5</v>
      </c>
      <c r="L23" s="7">
        <f t="shared" si="8"/>
        <v>374.18571643609175</v>
      </c>
      <c r="N23" s="2">
        <v>1550</v>
      </c>
      <c r="O23" s="2">
        <f>O22</f>
        <v>304.75108839674425</v>
      </c>
    </row>
    <row r="24" spans="6:17">
      <c r="F24" s="2">
        <f t="shared" si="0"/>
        <v>255.00170000000003</v>
      </c>
      <c r="G24" s="2">
        <f t="shared" si="1"/>
        <v>171.46007844383692</v>
      </c>
      <c r="H24" s="2">
        <f t="shared" si="2"/>
        <v>183.9015520201734</v>
      </c>
      <c r="I24" s="2">
        <f t="shared" si="3"/>
        <v>233.9015520201734</v>
      </c>
      <c r="K24" s="7">
        <f t="shared" si="9"/>
        <v>1186</v>
      </c>
      <c r="L24" s="7">
        <f t="shared" si="8"/>
        <v>379.67226234600446</v>
      </c>
    </row>
    <row r="25" spans="6:17">
      <c r="F25" s="2">
        <f t="shared" si="0"/>
        <v>270.0018</v>
      </c>
      <c r="G25" s="2">
        <f t="shared" si="1"/>
        <v>173.03062795647975</v>
      </c>
      <c r="H25" s="2">
        <f t="shared" si="2"/>
        <v>184.37405832019439</v>
      </c>
      <c r="I25" s="2">
        <f t="shared" si="3"/>
        <v>234.37405832019439</v>
      </c>
      <c r="K25" s="7">
        <f t="shared" si="9"/>
        <v>1202.5</v>
      </c>
      <c r="L25" s="7">
        <f t="shared" si="8"/>
        <v>385.0624993300255</v>
      </c>
      <c r="N25" s="6" t="s">
        <v>18</v>
      </c>
    </row>
    <row r="26" spans="6:17">
      <c r="F26" s="2">
        <f t="shared" si="0"/>
        <v>285.00189999999998</v>
      </c>
      <c r="G26" s="2">
        <f t="shared" si="1"/>
        <v>174.62940213455818</v>
      </c>
      <c r="H26" s="2">
        <f t="shared" si="2"/>
        <v>184.8735649802166</v>
      </c>
      <c r="I26" s="2">
        <f t="shared" si="3"/>
        <v>234.8735649802166</v>
      </c>
      <c r="K26" s="7">
        <f t="shared" si="9"/>
        <v>1219</v>
      </c>
      <c r="L26" s="7">
        <f t="shared" si="8"/>
        <v>390.29203450275367</v>
      </c>
      <c r="N26" s="6" t="s">
        <v>11</v>
      </c>
      <c r="O26" s="6" t="s">
        <v>12</v>
      </c>
    </row>
    <row r="27" spans="6:17">
      <c r="F27" s="2">
        <f t="shared" si="0"/>
        <v>300.00199999999995</v>
      </c>
      <c r="G27" s="2">
        <f t="shared" si="1"/>
        <v>176.25713702628772</v>
      </c>
      <c r="H27" s="2">
        <f t="shared" si="2"/>
        <v>185.40007200023999</v>
      </c>
      <c r="I27" s="2">
        <f t="shared" si="3"/>
        <v>235.40007200023999</v>
      </c>
      <c r="K27" s="7">
        <f t="shared" si="9"/>
        <v>1235.5</v>
      </c>
      <c r="L27" s="7">
        <f t="shared" si="8"/>
        <v>395.27840049795054</v>
      </c>
      <c r="N27" s="2">
        <v>1200</v>
      </c>
      <c r="O27" s="2">
        <f>L11</f>
        <v>220.41584010726626</v>
      </c>
    </row>
    <row r="28" spans="6:17">
      <c r="F28" s="2">
        <f t="shared" si="0"/>
        <v>315.00209999999993</v>
      </c>
      <c r="G28" s="2">
        <f t="shared" si="1"/>
        <v>177.91459278132439</v>
      </c>
      <c r="H28" s="2">
        <f t="shared" si="2"/>
        <v>185.95357938026459</v>
      </c>
      <c r="I28" s="2">
        <f t="shared" si="3"/>
        <v>235.95357938026459</v>
      </c>
      <c r="K28" s="7">
        <f t="shared" si="9"/>
        <v>1252</v>
      </c>
      <c r="L28" s="7">
        <f t="shared" si="8"/>
        <v>399.91582710734929</v>
      </c>
      <c r="N28" s="2">
        <v>1550</v>
      </c>
      <c r="O28" s="2">
        <f>O27</f>
        <v>220.41584010726626</v>
      </c>
    </row>
    <row r="29" spans="6:17">
      <c r="F29" s="2">
        <f t="shared" si="0"/>
        <v>330.0021999999999</v>
      </c>
      <c r="G29" s="2">
        <f t="shared" si="1"/>
        <v>179.60255452267867</v>
      </c>
      <c r="H29" s="2">
        <f t="shared" si="2"/>
        <v>186.53408712029039</v>
      </c>
      <c r="I29" s="2">
        <f t="shared" si="3"/>
        <v>236.53408712029039</v>
      </c>
      <c r="K29" s="7">
        <f t="shared" si="9"/>
        <v>1268.5</v>
      </c>
      <c r="L29" s="7">
        <f t="shared" si="8"/>
        <v>404.06830794658401</v>
      </c>
    </row>
    <row r="30" spans="6:17" ht="18">
      <c r="F30" s="2">
        <f t="shared" si="0"/>
        <v>345.00229999999988</v>
      </c>
      <c r="G30" s="2">
        <f t="shared" si="1"/>
        <v>181.32183324532767</v>
      </c>
      <c r="H30" s="2">
        <f t="shared" si="2"/>
        <v>187.14159522031738</v>
      </c>
      <c r="I30" s="2">
        <f t="shared" si="3"/>
        <v>237.14159522031738</v>
      </c>
      <c r="K30" s="7">
        <f t="shared" si="9"/>
        <v>1285</v>
      </c>
      <c r="L30" s="7">
        <f t="shared" si="8"/>
        <v>407.5603239734931</v>
      </c>
      <c r="N30" s="6" t="s">
        <v>19</v>
      </c>
    </row>
    <row r="31" spans="6:17">
      <c r="F31" s="2">
        <f t="shared" si="0"/>
        <v>360.00239999999985</v>
      </c>
      <c r="G31" s="2">
        <f t="shared" si="1"/>
        <v>183.07326674104769</v>
      </c>
      <c r="H31" s="2">
        <f t="shared" si="2"/>
        <v>187.77610368034559</v>
      </c>
      <c r="I31" s="2">
        <f t="shared" si="3"/>
        <v>237.77610368034559</v>
      </c>
      <c r="K31" s="7">
        <f t="shared" si="9"/>
        <v>1301.5</v>
      </c>
      <c r="L31" s="7">
        <f t="shared" si="8"/>
        <v>410.16431097705424</v>
      </c>
      <c r="N31" s="6" t="s">
        <v>11</v>
      </c>
      <c r="O31" s="6" t="s">
        <v>12</v>
      </c>
    </row>
    <row r="32" spans="6:17">
      <c r="F32" s="2">
        <f t="shared" si="0"/>
        <v>375.00249999999983</v>
      </c>
      <c r="G32" s="2">
        <f t="shared" si="1"/>
        <v>184.85772054870262</v>
      </c>
      <c r="H32" s="2">
        <f t="shared" si="2"/>
        <v>188.437612500375</v>
      </c>
      <c r="I32" s="2">
        <f t="shared" si="3"/>
        <v>238.437612500375</v>
      </c>
      <c r="K32" s="7">
        <f t="shared" si="9"/>
        <v>1318</v>
      </c>
      <c r="L32" s="7">
        <f t="shared" si="8"/>
        <v>411.58354778370983</v>
      </c>
      <c r="N32" s="2">
        <v>1300</v>
      </c>
      <c r="O32" s="2">
        <f>O22</f>
        <v>304.75108839674425</v>
      </c>
    </row>
    <row r="33" spans="6:15">
      <c r="F33" s="2">
        <f t="shared" si="0"/>
        <v>390.0025999999998</v>
      </c>
      <c r="G33" s="2">
        <f t="shared" si="1"/>
        <v>186.67608892887887</v>
      </c>
      <c r="H33" s="2">
        <f t="shared" si="2"/>
        <v>189.12612168040559</v>
      </c>
      <c r="I33" s="2">
        <f t="shared" si="3"/>
        <v>239.12612168040559</v>
      </c>
      <c r="K33" s="7">
        <f t="shared" si="9"/>
        <v>1334.5</v>
      </c>
      <c r="L33" s="7">
        <f t="shared" si="8"/>
        <v>411.42851928218386</v>
      </c>
      <c r="N33" s="2">
        <v>1300</v>
      </c>
      <c r="O33" s="2">
        <f>O27</f>
        <v>220.41584010726626</v>
      </c>
    </row>
    <row r="34" spans="6:15">
      <c r="F34" s="2">
        <f t="shared" si="0"/>
        <v>405.00269999999978</v>
      </c>
      <c r="G34" s="2">
        <f t="shared" si="1"/>
        <v>188.52929586134908</v>
      </c>
      <c r="H34" s="2">
        <f t="shared" si="2"/>
        <v>189.84163122043739</v>
      </c>
      <c r="I34" s="2">
        <f t="shared" si="3"/>
        <v>239.84163122043739</v>
      </c>
      <c r="K34" s="7">
        <f t="shared" si="9"/>
        <v>1351</v>
      </c>
      <c r="L34" s="7">
        <f t="shared" si="8"/>
        <v>409.18384752509274</v>
      </c>
    </row>
    <row r="35" spans="6:15">
      <c r="F35" s="2">
        <f t="shared" si="0"/>
        <v>420.00279999999975</v>
      </c>
      <c r="G35" s="2">
        <f t="shared" si="1"/>
        <v>190.41829606335963</v>
      </c>
      <c r="H35" s="2">
        <f t="shared" si="2"/>
        <v>190.58414112047038</v>
      </c>
      <c r="I35" s="2">
        <f t="shared" si="3"/>
        <v>240.58414112047038</v>
      </c>
      <c r="K35" s="7">
        <f t="shared" si="9"/>
        <v>1367.5</v>
      </c>
      <c r="L35" s="7">
        <f t="shared" si="8"/>
        <v>404.16137379665776</v>
      </c>
    </row>
    <row r="36" spans="6:15">
      <c r="F36" s="2">
        <f t="shared" si="0"/>
        <v>435.00289999999973</v>
      </c>
      <c r="G36" s="2">
        <f t="shared" si="1"/>
        <v>192.34407602615863</v>
      </c>
      <c r="H36" s="2">
        <f t="shared" si="2"/>
        <v>191.35365138050457</v>
      </c>
      <c r="I36" s="2">
        <f t="shared" si="3"/>
        <v>241.35365138050457</v>
      </c>
      <c r="K36" s="7">
        <f t="shared" si="9"/>
        <v>1384</v>
      </c>
      <c r="L36" s="7">
        <f>(3*$D$3^2*$G$6/(($D$4-$K36)/$D$4))/($D$4*($D$5+$G$6/(($D$4-$K36)/$D$4))^2+($D$6+$D$8)^2)*$G$4+17</f>
        <v>397.43255182914299</v>
      </c>
    </row>
    <row r="37" spans="6:15">
      <c r="F37" s="2">
        <f t="shared" si="0"/>
        <v>450.0029999999997</v>
      </c>
      <c r="G37" s="2">
        <f t="shared" si="1"/>
        <v>194.30765506649789</v>
      </c>
      <c r="H37" s="2">
        <f t="shared" si="2"/>
        <v>192.15016200053998</v>
      </c>
      <c r="I37" s="2">
        <f t="shared" si="3"/>
        <v>242.15016200053998</v>
      </c>
      <c r="L37" s="6" t="s">
        <v>21</v>
      </c>
    </row>
    <row r="38" spans="6:15">
      <c r="F38" s="2">
        <f t="shared" si="0"/>
        <v>465.00309999999968</v>
      </c>
      <c r="G38" s="2">
        <f t="shared" si="1"/>
        <v>196.31008638903373</v>
      </c>
      <c r="H38" s="2">
        <f t="shared" si="2"/>
        <v>192.97367298057659</v>
      </c>
      <c r="I38" s="2">
        <f t="shared" si="3"/>
        <v>242.97367298057659</v>
      </c>
      <c r="K38" s="11">
        <v>32</v>
      </c>
      <c r="L38" s="11">
        <v>14.14</v>
      </c>
      <c r="M38" s="11" t="s">
        <v>22</v>
      </c>
    </row>
    <row r="39" spans="6:15">
      <c r="F39" s="2">
        <f t="shared" si="0"/>
        <v>480.00319999999965</v>
      </c>
      <c r="G39" s="2">
        <f t="shared" si="1"/>
        <v>198.35245815459459</v>
      </c>
      <c r="H39" s="2">
        <f t="shared" si="2"/>
        <v>193.82418432061439</v>
      </c>
      <c r="I39" s="2">
        <f t="shared" si="3"/>
        <v>243.82418432061439</v>
      </c>
      <c r="K39" s="7">
        <f>K36</f>
        <v>1384</v>
      </c>
      <c r="L39" s="7">
        <f>(3*$D$3^2*$G$6/(($D$4-($K39-$K$38+M39))/$D$4))/($D$4*($D$5+$G$6/(($D$4-($K39-$K$38+M39))/$D$4))^2+($D$6+$D$8)^2)*$G$4</f>
        <v>396.72365959650301</v>
      </c>
      <c r="M39" s="11">
        <v>-25</v>
      </c>
    </row>
    <row r="40" spans="6:15">
      <c r="F40" s="2">
        <f t="shared" si="0"/>
        <v>495.00329999999963</v>
      </c>
      <c r="G40" s="2">
        <f t="shared" si="1"/>
        <v>200.43589454815589</v>
      </c>
      <c r="H40" s="2">
        <f t="shared" si="2"/>
        <v>194.70169602065337</v>
      </c>
      <c r="I40" s="2">
        <f t="shared" si="3"/>
        <v>244.70169602065337</v>
      </c>
      <c r="K40" s="2">
        <f>K39+$L$38</f>
        <v>1398.14</v>
      </c>
      <c r="L40" s="7">
        <f>(3*$D$3^2*$G$6/(($D$4-($K40-$K$38+M40))/$D$4))/($D$4*($D$5+$G$6/(($D$4-($K40-$K$38+M40))/$D$4))^2+($D$6+$D$8)^2)*$G$4</f>
        <v>390.45024681520073</v>
      </c>
      <c r="M40" s="11">
        <v>-2</v>
      </c>
    </row>
    <row r="41" spans="6:15">
      <c r="F41" s="2">
        <f t="shared" si="0"/>
        <v>510.0033999999996</v>
      </c>
      <c r="G41" s="2">
        <f t="shared" si="1"/>
        <v>202.56155683903</v>
      </c>
      <c r="H41" s="2">
        <f t="shared" si="2"/>
        <v>195.60620808069359</v>
      </c>
      <c r="I41" s="2">
        <f t="shared" si="3"/>
        <v>245.60620808069359</v>
      </c>
      <c r="K41" s="2">
        <f t="shared" ref="K41:K47" si="10">K40+$L$38</f>
        <v>1412.2800000000002</v>
      </c>
      <c r="L41" s="7">
        <f t="shared" ref="L41:L47" si="11">(3*$D$3^2*$G$6/(($D$4-($K41-$K$38))/$D$4))/($D$4*($D$5+$G$6/(($D$4-($K41-$K$38))/$D$4))^2+($D$6+$D$8)^2)*$G$4</f>
        <v>382.78313244965022</v>
      </c>
      <c r="M41" s="11"/>
    </row>
    <row r="42" spans="6:15">
      <c r="F42" s="2">
        <f t="shared" si="0"/>
        <v>525.00349999999958</v>
      </c>
      <c r="G42" s="2">
        <f t="shared" si="1"/>
        <v>204.73064442420977</v>
      </c>
      <c r="H42" s="2">
        <f t="shared" si="2"/>
        <v>196.53772050073496</v>
      </c>
      <c r="I42" s="2">
        <f t="shared" si="3"/>
        <v>246.53772050073496</v>
      </c>
      <c r="K42" s="2">
        <f t="shared" si="10"/>
        <v>1426.4200000000003</v>
      </c>
      <c r="L42" s="7">
        <f t="shared" si="11"/>
        <v>372.45594413065152</v>
      </c>
    </row>
    <row r="43" spans="6:15">
      <c r="F43" s="2">
        <f t="shared" si="0"/>
        <v>540.00359999999955</v>
      </c>
      <c r="G43" s="2">
        <f t="shared" si="1"/>
        <v>206.94439584394891</v>
      </c>
      <c r="H43" s="2">
        <f t="shared" si="2"/>
        <v>197.49623328077757</v>
      </c>
      <c r="I43" s="2">
        <f t="shared" si="3"/>
        <v>247.49623328077757</v>
      </c>
      <c r="K43" s="2">
        <f t="shared" si="10"/>
        <v>1440.5600000000004</v>
      </c>
      <c r="L43" s="7">
        <f t="shared" si="11"/>
        <v>357.72182477746162</v>
      </c>
    </row>
    <row r="44" spans="6:15">
      <c r="F44" s="2">
        <f t="shared" si="0"/>
        <v>555.00369999999953</v>
      </c>
      <c r="G44" s="2">
        <f t="shared" si="1"/>
        <v>209.20408975647899</v>
      </c>
      <c r="H44" s="2">
        <f t="shared" si="2"/>
        <v>198.48174642082137</v>
      </c>
      <c r="I44" s="2">
        <f t="shared" si="3"/>
        <v>248.48174642082137</v>
      </c>
      <c r="K44" s="2">
        <f t="shared" si="10"/>
        <v>1454.7000000000005</v>
      </c>
      <c r="L44" s="7">
        <f t="shared" si="11"/>
        <v>337.25194639668234</v>
      </c>
    </row>
    <row r="45" spans="6:15">
      <c r="F45" s="2">
        <f t="shared" si="0"/>
        <v>570.0037999999995</v>
      </c>
      <c r="G45" s="2">
        <f t="shared" si="1"/>
        <v>211.51104585618415</v>
      </c>
      <c r="H45" s="2">
        <f t="shared" si="2"/>
        <v>199.49425992086637</v>
      </c>
      <c r="I45" s="2">
        <f t="shared" si="3"/>
        <v>249.49425992086637</v>
      </c>
      <c r="K45" s="2">
        <f t="shared" si="10"/>
        <v>1468.8400000000006</v>
      </c>
      <c r="L45" s="7">
        <f t="shared" si="11"/>
        <v>309.25400311686855</v>
      </c>
    </row>
    <row r="46" spans="6:15">
      <c r="F46" s="2">
        <f t="shared" si="0"/>
        <v>585.00389999999948</v>
      </c>
      <c r="G46" s="2">
        <f t="shared" si="1"/>
        <v>213.86662571651055</v>
      </c>
      <c r="H46" s="2">
        <f t="shared" si="2"/>
        <v>200.53377378091255</v>
      </c>
      <c r="I46" s="2">
        <f t="shared" si="3"/>
        <v>250.53377378091255</v>
      </c>
      <c r="K46" s="2">
        <f t="shared" si="10"/>
        <v>1482.9800000000007</v>
      </c>
      <c r="L46" s="7">
        <f t="shared" si="11"/>
        <v>271.27632241899227</v>
      </c>
    </row>
    <row r="47" spans="6:15">
      <c r="F47" s="2">
        <f t="shared" si="0"/>
        <v>600.00399999999945</v>
      </c>
      <c r="G47" s="2">
        <f t="shared" si="1"/>
        <v>216.27223353529649</v>
      </c>
      <c r="H47" s="2">
        <f t="shared" si="2"/>
        <v>201.60028800095995</v>
      </c>
      <c r="I47" s="2">
        <f t="shared" si="3"/>
        <v>251.60028800095995</v>
      </c>
      <c r="K47" s="2">
        <f t="shared" si="10"/>
        <v>1497.1200000000008</v>
      </c>
      <c r="L47" s="7">
        <f t="shared" si="11"/>
        <v>219.91138885215591</v>
      </c>
    </row>
    <row r="48" spans="6:15">
      <c r="F48" s="2">
        <f t="shared" si="0"/>
        <v>615.00409999999943</v>
      </c>
      <c r="G48" s="2">
        <f t="shared" si="1"/>
        <v>218.72931675596396</v>
      </c>
      <c r="H48" s="2">
        <f t="shared" si="2"/>
        <v>202.69380258100855</v>
      </c>
      <c r="I48" s="2">
        <f t="shared" si="3"/>
        <v>252.69380258100855</v>
      </c>
    </row>
    <row r="49" spans="6:9">
      <c r="F49" s="2">
        <f t="shared" si="0"/>
        <v>630.0041999999994</v>
      </c>
      <c r="G49" s="2">
        <f t="shared" si="1"/>
        <v>221.23936653299617</v>
      </c>
      <c r="H49" s="2">
        <f t="shared" si="2"/>
        <v>203.81431752105834</v>
      </c>
      <c r="I49" s="2">
        <f t="shared" si="3"/>
        <v>253.81431752105834</v>
      </c>
    </row>
    <row r="50" spans="6:9">
      <c r="F50" s="2">
        <f t="shared" si="0"/>
        <v>645.00429999999938</v>
      </c>
      <c r="G50" s="2">
        <f t="shared" si="1"/>
        <v>223.80391800418565</v>
      </c>
      <c r="H50" s="2">
        <f t="shared" si="2"/>
        <v>204.96183282110934</v>
      </c>
      <c r="I50" s="2">
        <f t="shared" si="3"/>
        <v>254.96183282110934</v>
      </c>
    </row>
    <row r="51" spans="6:9">
      <c r="F51" s="2">
        <f t="shared" si="0"/>
        <v>660.00439999999935</v>
      </c>
      <c r="G51" s="2">
        <f t="shared" si="1"/>
        <v>226.42455032511057</v>
      </c>
      <c r="H51" s="2">
        <f t="shared" si="2"/>
        <v>206.13634848116155</v>
      </c>
      <c r="I51" s="2">
        <f t="shared" si="3"/>
        <v>256.13634848116158</v>
      </c>
    </row>
    <row r="52" spans="6:9">
      <c r="F52" s="2">
        <f t="shared" si="0"/>
        <v>675.00449999999933</v>
      </c>
      <c r="G52" s="2">
        <f t="shared" si="1"/>
        <v>229.10288641295588</v>
      </c>
      <c r="H52" s="2">
        <f t="shared" si="2"/>
        <v>207.33786450121494</v>
      </c>
      <c r="I52" s="2">
        <f t="shared" si="3"/>
        <v>257.33786450121494</v>
      </c>
    </row>
    <row r="53" spans="6:9">
      <c r="F53" s="2">
        <f t="shared" si="0"/>
        <v>690.0045999999993</v>
      </c>
      <c r="G53" s="2">
        <f t="shared" si="1"/>
        <v>231.84059233690348</v>
      </c>
      <c r="H53" s="2">
        <f t="shared" si="2"/>
        <v>208.56638088126954</v>
      </c>
      <c r="I53" s="2">
        <f t="shared" si="3"/>
        <v>258.56638088126954</v>
      </c>
    </row>
    <row r="54" spans="6:9">
      <c r="F54" s="2">
        <f t="shared" si="0"/>
        <v>705.00469999999927</v>
      </c>
      <c r="G54" s="2">
        <f t="shared" si="1"/>
        <v>234.63937628055464</v>
      </c>
      <c r="H54" s="2">
        <f t="shared" si="2"/>
        <v>209.82189762132535</v>
      </c>
      <c r="I54" s="2">
        <f t="shared" si="3"/>
        <v>259.82189762132532</v>
      </c>
    </row>
    <row r="55" spans="6:9">
      <c r="F55" s="2">
        <f t="shared" si="0"/>
        <v>720.00479999999925</v>
      </c>
      <c r="G55" s="2">
        <f t="shared" si="1"/>
        <v>237.50098698785186</v>
      </c>
      <c r="H55" s="2">
        <f t="shared" si="2"/>
        <v>211.10441472138234</v>
      </c>
      <c r="I55" s="2">
        <f t="shared" si="3"/>
        <v>261.10441472138234</v>
      </c>
    </row>
    <row r="56" spans="6:9">
      <c r="F56" s="2">
        <f t="shared" si="0"/>
        <v>735.00489999999922</v>
      </c>
      <c r="G56" s="2">
        <f t="shared" si="1"/>
        <v>240.42721158728278</v>
      </c>
      <c r="H56" s="2">
        <f t="shared" si="2"/>
        <v>212.41393218144054</v>
      </c>
      <c r="I56" s="2">
        <f t="shared" si="3"/>
        <v>262.41393218144054</v>
      </c>
    </row>
    <row r="57" spans="6:9">
      <c r="F57" s="2">
        <f t="shared" si="0"/>
        <v>750.0049999999992</v>
      </c>
      <c r="G57" s="2">
        <f t="shared" si="1"/>
        <v>243.41987266923891</v>
      </c>
      <c r="H57" s="2">
        <f t="shared" si="2"/>
        <v>213.75045000149993</v>
      </c>
      <c r="I57" s="2">
        <f t="shared" si="3"/>
        <v>263.75045000149993</v>
      </c>
    </row>
    <row r="58" spans="6:9">
      <c r="F58" s="2">
        <f t="shared" si="0"/>
        <v>765.00509999999917</v>
      </c>
      <c r="G58" s="2">
        <f t="shared" si="1"/>
        <v>246.48082446758124</v>
      </c>
      <c r="H58" s="2">
        <f t="shared" si="2"/>
        <v>215.11396818156052</v>
      </c>
      <c r="I58" s="2">
        <f t="shared" si="3"/>
        <v>265.11396818156055</v>
      </c>
    </row>
    <row r="59" spans="6:9">
      <c r="F59" s="2">
        <f t="shared" si="0"/>
        <v>780.00519999999915</v>
      </c>
      <c r="G59" s="2">
        <f t="shared" si="1"/>
        <v>249.61194796794385</v>
      </c>
      <c r="H59" s="2">
        <f t="shared" si="2"/>
        <v>216.50448672162233</v>
      </c>
      <c r="I59" s="2">
        <f t="shared" si="3"/>
        <v>266.5044867216223</v>
      </c>
    </row>
    <row r="60" spans="6:9">
      <c r="F60" s="2">
        <f t="shared" si="0"/>
        <v>795.00529999999912</v>
      </c>
      <c r="G60" s="2">
        <f t="shared" si="1"/>
        <v>252.81514473106193</v>
      </c>
      <c r="H60" s="2">
        <f t="shared" si="2"/>
        <v>217.92200562168532</v>
      </c>
      <c r="I60" s="2">
        <f t="shared" si="3"/>
        <v>267.92200562168534</v>
      </c>
    </row>
    <row r="61" spans="6:9">
      <c r="F61" s="2">
        <f t="shared" si="0"/>
        <v>810.0053999999991</v>
      </c>
      <c r="G61" s="2">
        <f t="shared" si="1"/>
        <v>256.09232917823505</v>
      </c>
      <c r="H61" s="2">
        <f t="shared" si="2"/>
        <v>219.36652488174951</v>
      </c>
      <c r="I61" s="2">
        <f t="shared" si="3"/>
        <v>269.36652488174951</v>
      </c>
    </row>
    <row r="62" spans="6:9">
      <c r="F62" s="2">
        <f t="shared" si="0"/>
        <v>825.00549999999907</v>
      </c>
      <c r="G62" s="2">
        <f t="shared" si="1"/>
        <v>259.44541903641334</v>
      </c>
      <c r="H62" s="2">
        <f t="shared" si="2"/>
        <v>220.83804450181492</v>
      </c>
      <c r="I62" s="2">
        <f t="shared" si="3"/>
        <v>270.83804450181492</v>
      </c>
    </row>
    <row r="63" spans="6:9">
      <c r="F63" s="2">
        <f t="shared" si="0"/>
        <v>840.00559999999905</v>
      </c>
      <c r="G63" s="2">
        <f t="shared" si="1"/>
        <v>262.87632358044834</v>
      </c>
      <c r="H63" s="2">
        <f t="shared" si="2"/>
        <v>222.33656448188151</v>
      </c>
      <c r="I63" s="2">
        <f t="shared" si="3"/>
        <v>272.33656448188151</v>
      </c>
    </row>
    <row r="64" spans="6:9">
      <c r="F64" s="2">
        <f t="shared" si="0"/>
        <v>855.00569999999902</v>
      </c>
      <c r="G64" s="2">
        <f t="shared" si="1"/>
        <v>266.38692923748772</v>
      </c>
      <c r="H64" s="2">
        <f t="shared" si="2"/>
        <v>223.86208482194931</v>
      </c>
      <c r="I64" s="2">
        <f t="shared" si="3"/>
        <v>273.86208482194928</v>
      </c>
    </row>
    <row r="65" spans="6:9">
      <c r="F65" s="2">
        <f t="shared" si="0"/>
        <v>870.005799999999</v>
      </c>
      <c r="G65" s="2">
        <f t="shared" si="1"/>
        <v>269.97908203041038</v>
      </c>
      <c r="H65" s="2">
        <f t="shared" si="2"/>
        <v>225.41460552201829</v>
      </c>
      <c r="I65" s="2">
        <f t="shared" si="3"/>
        <v>275.41460552201829</v>
      </c>
    </row>
    <row r="66" spans="6:9">
      <c r="F66" s="2">
        <f t="shared" si="0"/>
        <v>885.00589999999897</v>
      </c>
      <c r="G66" s="2">
        <f t="shared" si="1"/>
        <v>273.65456623003507</v>
      </c>
      <c r="H66" s="2">
        <f t="shared" si="2"/>
        <v>226.99412658208848</v>
      </c>
      <c r="I66" s="2">
        <f t="shared" si="3"/>
        <v>276.99412658208848</v>
      </c>
    </row>
    <row r="67" spans="6:9">
      <c r="F67" s="2">
        <f t="shared" si="0"/>
        <v>900.00599999999895</v>
      </c>
      <c r="G67" s="2">
        <f t="shared" si="1"/>
        <v>277.41507845506885</v>
      </c>
      <c r="H67" s="2">
        <f t="shared" si="2"/>
        <v>228.60064800215989</v>
      </c>
      <c r="I67" s="2">
        <f t="shared" si="3"/>
        <v>278.60064800215991</v>
      </c>
    </row>
    <row r="68" spans="6:9">
      <c r="F68" s="2">
        <f t="shared" si="0"/>
        <v>915.00609999999892</v>
      </c>
      <c r="G68" s="2">
        <f t="shared" si="1"/>
        <v>281.26219629876931</v>
      </c>
      <c r="H68" s="2">
        <f t="shared" si="2"/>
        <v>230.23416978223247</v>
      </c>
      <c r="I68" s="2">
        <f t="shared" si="3"/>
        <v>280.23416978223247</v>
      </c>
    </row>
    <row r="69" spans="6:9">
      <c r="F69" s="2">
        <f t="shared" si="0"/>
        <v>930.0061999999989</v>
      </c>
      <c r="G69" s="2">
        <f t="shared" si="1"/>
        <v>285.19734036494003</v>
      </c>
      <c r="H69" s="2">
        <f t="shared" si="2"/>
        <v>231.89469192230627</v>
      </c>
      <c r="I69" s="2">
        <f t="shared" si="3"/>
        <v>281.89469192230627</v>
      </c>
    </row>
    <row r="70" spans="6:9">
      <c r="F70" s="2">
        <f t="shared" si="0"/>
        <v>945.00629999999887</v>
      </c>
      <c r="G70" s="2">
        <f t="shared" si="1"/>
        <v>289.22172835415535</v>
      </c>
      <c r="H70" s="2">
        <f t="shared" si="2"/>
        <v>233.58221442238127</v>
      </c>
      <c r="I70" s="2">
        <f t="shared" si="3"/>
        <v>283.5822144223813</v>
      </c>
    </row>
    <row r="71" spans="6:9">
      <c r="F71" s="2">
        <f t="shared" si="0"/>
        <v>960.00639999999885</v>
      </c>
      <c r="G71" s="2">
        <f t="shared" si="1"/>
        <v>293.33631954255463</v>
      </c>
      <c r="H71" s="2">
        <f t="shared" si="2"/>
        <v>235.29673728245746</v>
      </c>
      <c r="I71" s="2">
        <f t="shared" si="3"/>
        <v>285.29673728245746</v>
      </c>
    </row>
    <row r="72" spans="6:9">
      <c r="F72" s="2">
        <f t="shared" ref="F72:F107" si="12">F71+F$6</f>
        <v>975.00649999999882</v>
      </c>
      <c r="G72" s="2">
        <f t="shared" ref="G72:G107" si="13">(3*$D$3^2*$G$6/(($D$4-$F72)/$D$4))/($D$4*($D$5+$G$6/(($D$4-$F72)/$D$4))^2+($D$6+$D$8)^2)*$G$4</f>
        <v>297.54174762553549</v>
      </c>
      <c r="H72" s="2">
        <f t="shared" ref="H72:H107" si="14">$H$6*F72^2+$H$5</f>
        <v>237.03826050253485</v>
      </c>
      <c r="I72" s="2">
        <f t="shared" ref="I72:I107" si="15">$I$6*F72^2+$I$5</f>
        <v>287.03826050253485</v>
      </c>
    </row>
    <row r="73" spans="6:9">
      <c r="F73" s="2">
        <f t="shared" si="12"/>
        <v>990.0065999999988</v>
      </c>
      <c r="G73" s="2">
        <f t="shared" si="13"/>
        <v>301.83823943845084</v>
      </c>
      <c r="H73" s="2">
        <f t="shared" si="14"/>
        <v>238.80678408261346</v>
      </c>
      <c r="I73" s="2">
        <f t="shared" si="15"/>
        <v>288.80678408261343</v>
      </c>
    </row>
    <row r="74" spans="6:9">
      <c r="F74" s="2">
        <f t="shared" si="12"/>
        <v>1005.0066999999988</v>
      </c>
      <c r="G74" s="2">
        <f t="shared" si="13"/>
        <v>306.22551649182594</v>
      </c>
      <c r="H74" s="2">
        <f t="shared" si="14"/>
        <v>240.60230802269325</v>
      </c>
      <c r="I74" s="2">
        <f t="shared" si="15"/>
        <v>290.60230802269325</v>
      </c>
    </row>
    <row r="75" spans="6:9">
      <c r="F75" s="2">
        <f t="shared" si="12"/>
        <v>1020.0067999999987</v>
      </c>
      <c r="G75" s="2">
        <f t="shared" si="13"/>
        <v>310.70267553839705</v>
      </c>
      <c r="H75" s="2">
        <f t="shared" si="14"/>
        <v>242.42483232277425</v>
      </c>
      <c r="I75" s="2">
        <f t="shared" si="15"/>
        <v>292.42483232277425</v>
      </c>
    </row>
    <row r="76" spans="6:9">
      <c r="F76" s="2">
        <f t="shared" si="12"/>
        <v>1035.0068999999987</v>
      </c>
      <c r="G76" s="2">
        <f t="shared" si="13"/>
        <v>315.26804348278387</v>
      </c>
      <c r="H76" s="2">
        <f t="shared" si="14"/>
        <v>244.27435698285643</v>
      </c>
      <c r="I76" s="2">
        <f t="shared" si="15"/>
        <v>294.27435698285643</v>
      </c>
    </row>
    <row r="77" spans="6:9">
      <c r="F77" s="2">
        <f t="shared" si="12"/>
        <v>1050.0069999999987</v>
      </c>
      <c r="G77" s="2">
        <f t="shared" si="13"/>
        <v>319.9190007986827</v>
      </c>
      <c r="H77" s="2">
        <f t="shared" si="14"/>
        <v>246.15088200293985</v>
      </c>
      <c r="I77" s="2">
        <f t="shared" si="15"/>
        <v>296.15088200293985</v>
      </c>
    </row>
    <row r="78" spans="6:9">
      <c r="F78" s="2">
        <f t="shared" si="12"/>
        <v>1065.0070999999987</v>
      </c>
      <c r="G78" s="2">
        <f t="shared" si="13"/>
        <v>324.65176616324885</v>
      </c>
      <c r="H78" s="2">
        <f t="shared" si="14"/>
        <v>248.05440738302445</v>
      </c>
      <c r="I78" s="2">
        <f t="shared" si="15"/>
        <v>298.05440738302445</v>
      </c>
    </row>
    <row r="79" spans="6:9">
      <c r="F79" s="2">
        <f t="shared" si="12"/>
        <v>1080.0071999999986</v>
      </c>
      <c r="G79" s="2">
        <f t="shared" si="13"/>
        <v>329.46113316144482</v>
      </c>
      <c r="H79" s="2">
        <f t="shared" si="14"/>
        <v>249.98493312311024</v>
      </c>
      <c r="I79" s="2">
        <f t="shared" si="15"/>
        <v>299.98493312311024</v>
      </c>
    </row>
    <row r="80" spans="6:9">
      <c r="F80" s="2">
        <f t="shared" si="12"/>
        <v>1095.0072999999986</v>
      </c>
      <c r="G80" s="2">
        <f t="shared" si="13"/>
        <v>334.34014753173045</v>
      </c>
      <c r="H80" s="2">
        <f t="shared" si="14"/>
        <v>251.9424592231972</v>
      </c>
      <c r="I80" s="2">
        <f t="shared" si="15"/>
        <v>301.9424592231972</v>
      </c>
    </row>
    <row r="81" spans="6:9">
      <c r="F81" s="2">
        <f t="shared" si="12"/>
        <v>1110.0073999999986</v>
      </c>
      <c r="G81" s="2">
        <f t="shared" si="13"/>
        <v>339.27971035413054</v>
      </c>
      <c r="H81" s="2">
        <f t="shared" si="14"/>
        <v>253.92698568328541</v>
      </c>
      <c r="I81" s="2">
        <f t="shared" si="15"/>
        <v>303.92698568328541</v>
      </c>
    </row>
    <row r="82" spans="6:9">
      <c r="F82" s="2">
        <f t="shared" si="12"/>
        <v>1125.0074999999986</v>
      </c>
      <c r="G82" s="2">
        <f t="shared" si="13"/>
        <v>344.26808860098242</v>
      </c>
      <c r="H82" s="2">
        <f t="shared" si="14"/>
        <v>255.9385125033748</v>
      </c>
      <c r="I82" s="2">
        <f t="shared" si="15"/>
        <v>305.9385125033748</v>
      </c>
    </row>
    <row r="83" spans="6:9">
      <c r="F83" s="2">
        <f t="shared" si="12"/>
        <v>1140.0075999999985</v>
      </c>
      <c r="G83" s="2">
        <f t="shared" si="13"/>
        <v>349.29030927904199</v>
      </c>
      <c r="H83" s="2">
        <f t="shared" si="14"/>
        <v>257.97703968346542</v>
      </c>
      <c r="I83" s="2">
        <f t="shared" si="15"/>
        <v>307.97703968346542</v>
      </c>
    </row>
    <row r="84" spans="6:9">
      <c r="F84" s="2">
        <f t="shared" si="12"/>
        <v>1155.0076999999985</v>
      </c>
      <c r="G84" s="2">
        <f t="shared" si="13"/>
        <v>354.32740657863269</v>
      </c>
      <c r="H84" s="2">
        <f t="shared" si="14"/>
        <v>260.04256722355717</v>
      </c>
      <c r="I84" s="2">
        <f t="shared" si="15"/>
        <v>310.04256722355717</v>
      </c>
    </row>
    <row r="85" spans="6:9">
      <c r="F85" s="2">
        <f t="shared" si="12"/>
        <v>1170.0077999999985</v>
      </c>
      <c r="G85" s="2">
        <f t="shared" si="13"/>
        <v>359.35548244581571</v>
      </c>
      <c r="H85" s="2">
        <f t="shared" si="14"/>
        <v>262.13509512365022</v>
      </c>
      <c r="I85" s="2">
        <f t="shared" si="15"/>
        <v>312.13509512365022</v>
      </c>
    </row>
    <row r="86" spans="6:9">
      <c r="F86" s="2">
        <f t="shared" si="12"/>
        <v>1185.0078999999985</v>
      </c>
      <c r="G86" s="2">
        <f t="shared" si="13"/>
        <v>364.34452902252224</v>
      </c>
      <c r="H86" s="2">
        <f t="shared" si="14"/>
        <v>264.25462338374439</v>
      </c>
      <c r="I86" s="2">
        <f t="shared" si="15"/>
        <v>314.25462338374439</v>
      </c>
    </row>
    <row r="87" spans="6:9">
      <c r="F87" s="2">
        <f t="shared" si="12"/>
        <v>1200.0079999999984</v>
      </c>
      <c r="G87" s="2">
        <f t="shared" si="13"/>
        <v>369.25694535863204</v>
      </c>
      <c r="H87" s="2">
        <f t="shared" si="14"/>
        <v>266.4011520038398</v>
      </c>
      <c r="I87" s="2">
        <f t="shared" si="15"/>
        <v>316.4011520038398</v>
      </c>
    </row>
    <row r="88" spans="6:9">
      <c r="F88" s="2">
        <f t="shared" si="12"/>
        <v>1215.0080999999984</v>
      </c>
      <c r="G88" s="2">
        <f t="shared" si="13"/>
        <v>374.04565913718596</v>
      </c>
      <c r="H88" s="2">
        <f t="shared" si="14"/>
        <v>268.57468098393633</v>
      </c>
      <c r="I88" s="2">
        <f t="shared" si="15"/>
        <v>318.57468098393633</v>
      </c>
    </row>
    <row r="89" spans="6:9">
      <c r="F89" s="2">
        <f t="shared" si="12"/>
        <v>1230.0081999999984</v>
      </c>
      <c r="G89" s="2">
        <f t="shared" si="13"/>
        <v>378.65173465572155</v>
      </c>
      <c r="H89" s="2">
        <f t="shared" si="14"/>
        <v>270.77521032403416</v>
      </c>
      <c r="I89" s="2">
        <f t="shared" si="15"/>
        <v>320.77521032403416</v>
      </c>
    </row>
    <row r="90" spans="6:9">
      <c r="F90" s="2">
        <f t="shared" si="12"/>
        <v>1245.0082999999984</v>
      </c>
      <c r="G90" s="2">
        <f t="shared" si="13"/>
        <v>383.00130778371624</v>
      </c>
      <c r="H90" s="2">
        <f t="shared" si="14"/>
        <v>273.00274002413317</v>
      </c>
      <c r="I90" s="2">
        <f t="shared" si="15"/>
        <v>323.00274002413317</v>
      </c>
    </row>
    <row r="91" spans="6:9">
      <c r="F91" s="2">
        <f t="shared" si="12"/>
        <v>1260.0083999999983</v>
      </c>
      <c r="G91" s="2">
        <f t="shared" si="13"/>
        <v>387.00163242287505</v>
      </c>
      <c r="H91" s="2">
        <f t="shared" si="14"/>
        <v>275.25727008423337</v>
      </c>
      <c r="I91" s="2">
        <f t="shared" si="15"/>
        <v>325.25727008423337</v>
      </c>
    </row>
    <row r="92" spans="6:9">
      <c r="F92" s="2">
        <f t="shared" si="12"/>
        <v>1275.0084999999983</v>
      </c>
      <c r="G92" s="2">
        <f t="shared" si="13"/>
        <v>390.53594428918638</v>
      </c>
      <c r="H92" s="2">
        <f t="shared" si="14"/>
        <v>277.53880050433474</v>
      </c>
      <c r="I92" s="2">
        <f t="shared" si="15"/>
        <v>327.53880050433474</v>
      </c>
    </row>
    <row r="93" spans="6:9">
      <c r="F93" s="2">
        <f t="shared" si="12"/>
        <v>1290.0085999999983</v>
      </c>
      <c r="G93" s="2">
        <f t="shared" si="13"/>
        <v>393.45673640466612</v>
      </c>
      <c r="H93" s="2">
        <f t="shared" si="14"/>
        <v>279.84733128443736</v>
      </c>
      <c r="I93" s="2">
        <f t="shared" si="15"/>
        <v>329.84733128443736</v>
      </c>
    </row>
    <row r="94" spans="6:9">
      <c r="F94" s="2">
        <f t="shared" si="12"/>
        <v>1305.0086999999983</v>
      </c>
      <c r="G94" s="2">
        <f t="shared" si="13"/>
        <v>395.57688110474214</v>
      </c>
      <c r="H94" s="2">
        <f t="shared" si="14"/>
        <v>282.1828624245411</v>
      </c>
      <c r="I94" s="2">
        <f t="shared" si="15"/>
        <v>332.1828624245411</v>
      </c>
    </row>
    <row r="95" spans="6:9">
      <c r="F95" s="7">
        <f t="shared" si="12"/>
        <v>1320.0087999999982</v>
      </c>
      <c r="G95" s="7">
        <f t="shared" si="13"/>
        <v>396.65780198882925</v>
      </c>
      <c r="H95" s="2">
        <f t="shared" si="14"/>
        <v>284.54539392464613</v>
      </c>
      <c r="I95" s="2">
        <f t="shared" si="15"/>
        <v>334.54539392464613</v>
      </c>
    </row>
    <row r="96" spans="6:9">
      <c r="F96" s="2">
        <f t="shared" si="12"/>
        <v>1335.0088999999982</v>
      </c>
      <c r="G96" s="2">
        <f t="shared" si="13"/>
        <v>396.39355927429341</v>
      </c>
      <c r="H96" s="2">
        <f t="shared" si="14"/>
        <v>286.93492578475229</v>
      </c>
      <c r="I96" s="2">
        <f t="shared" si="15"/>
        <v>336.93492578475229</v>
      </c>
    </row>
    <row r="97" spans="6:9">
      <c r="F97" s="2">
        <f t="shared" si="12"/>
        <v>1350.0089999999982</v>
      </c>
      <c r="G97" s="2">
        <f t="shared" si="13"/>
        <v>394.38920526811711</v>
      </c>
      <c r="H97" s="2">
        <f t="shared" si="14"/>
        <v>289.35145800485969</v>
      </c>
      <c r="I97" s="2">
        <f t="shared" si="15"/>
        <v>339.35145800485969</v>
      </c>
    </row>
    <row r="98" spans="6:9">
      <c r="F98" s="2">
        <f t="shared" si="12"/>
        <v>1365.0090999999982</v>
      </c>
      <c r="G98" s="2">
        <f t="shared" si="13"/>
        <v>390.13099948111005</v>
      </c>
      <c r="H98" s="2">
        <f t="shared" si="14"/>
        <v>291.79499058496833</v>
      </c>
      <c r="I98" s="2">
        <f t="shared" si="15"/>
        <v>341.79499058496833</v>
      </c>
    </row>
    <row r="99" spans="6:9">
      <c r="F99" s="2">
        <f t="shared" si="12"/>
        <v>1380.0091999999981</v>
      </c>
      <c r="G99" s="2">
        <f t="shared" si="13"/>
        <v>382.9448916028017</v>
      </c>
      <c r="H99" s="2">
        <f t="shared" si="14"/>
        <v>294.26552352507809</v>
      </c>
      <c r="I99" s="2">
        <f t="shared" si="15"/>
        <v>344.26552352507809</v>
      </c>
    </row>
    <row r="100" spans="6:9">
      <c r="F100" s="2">
        <f t="shared" si="12"/>
        <v>1395.0092999999981</v>
      </c>
      <c r="G100" s="2">
        <f t="shared" si="13"/>
        <v>371.9378277121499</v>
      </c>
      <c r="H100" s="2">
        <f t="shared" si="14"/>
        <v>296.7630568251891</v>
      </c>
      <c r="I100" s="2">
        <f t="shared" si="15"/>
        <v>346.7630568251891</v>
      </c>
    </row>
    <row r="101" spans="6:9">
      <c r="F101" s="2">
        <f t="shared" si="12"/>
        <v>1410.0093999999981</v>
      </c>
      <c r="G101" s="2">
        <f t="shared" si="13"/>
        <v>355.91346962437592</v>
      </c>
      <c r="H101" s="2">
        <f t="shared" si="14"/>
        <v>299.28759048530128</v>
      </c>
      <c r="I101" s="2">
        <f t="shared" si="15"/>
        <v>349.28759048530128</v>
      </c>
    </row>
    <row r="102" spans="6:9">
      <c r="F102" s="2">
        <f t="shared" si="12"/>
        <v>1425.0094999999981</v>
      </c>
      <c r="G102" s="2">
        <f t="shared" si="13"/>
        <v>333.24906429722279</v>
      </c>
      <c r="H102" s="2">
        <f t="shared" si="14"/>
        <v>301.8391245054147</v>
      </c>
      <c r="I102" s="2">
        <f t="shared" si="15"/>
        <v>351.8391245054147</v>
      </c>
    </row>
    <row r="103" spans="6:9">
      <c r="F103" s="2">
        <f t="shared" si="12"/>
        <v>1440.009599999998</v>
      </c>
      <c r="G103" s="2">
        <f t="shared" si="13"/>
        <v>301.71206069478222</v>
      </c>
      <c r="H103" s="2">
        <f t="shared" si="14"/>
        <v>304.41765888552925</v>
      </c>
      <c r="I103" s="2">
        <f t="shared" si="15"/>
        <v>354.41765888552925</v>
      </c>
    </row>
    <row r="104" spans="6:9">
      <c r="F104" s="2">
        <f t="shared" si="12"/>
        <v>1455.009699999998</v>
      </c>
      <c r="G104" s="2">
        <f t="shared" si="13"/>
        <v>258.18104153049052</v>
      </c>
      <c r="H104" s="2">
        <f t="shared" si="14"/>
        <v>307.02319362564504</v>
      </c>
      <c r="I104" s="2">
        <f t="shared" si="15"/>
        <v>357.02319362564504</v>
      </c>
    </row>
    <row r="105" spans="6:9">
      <c r="F105" s="2">
        <f t="shared" si="12"/>
        <v>1470.009799999998</v>
      </c>
      <c r="G105" s="2">
        <f t="shared" si="13"/>
        <v>198.21060367192965</v>
      </c>
      <c r="H105" s="2">
        <f t="shared" si="14"/>
        <v>309.65572872576206</v>
      </c>
      <c r="I105" s="2">
        <f t="shared" si="15"/>
        <v>359.65572872576206</v>
      </c>
    </row>
    <row r="106" spans="6:9">
      <c r="F106" s="2">
        <f t="shared" si="12"/>
        <v>1485.009899999998</v>
      </c>
      <c r="G106" s="2">
        <f t="shared" si="13"/>
        <v>115.33395841833701</v>
      </c>
      <c r="H106" s="2">
        <f t="shared" si="14"/>
        <v>312.31526418588021</v>
      </c>
      <c r="I106" s="2">
        <f t="shared" si="15"/>
        <v>362.31526418588021</v>
      </c>
    </row>
    <row r="107" spans="6:9">
      <c r="F107" s="2">
        <f t="shared" si="12"/>
        <v>1500.0099999999979</v>
      </c>
      <c r="G107" s="2">
        <f t="shared" si="13"/>
        <v>-9.0696079237080174E-2</v>
      </c>
      <c r="H107" s="2">
        <f t="shared" si="14"/>
        <v>315.0018000059996</v>
      </c>
      <c r="I107" s="2">
        <f t="shared" si="15"/>
        <v>365.0018000059996</v>
      </c>
    </row>
  </sheetData>
  <mergeCells count="2">
    <mergeCell ref="B5:B6"/>
    <mergeCell ref="B7:B8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F8743-E1C7-4E80-A4C5-ACEF83800BB9}">
  <dimension ref="A6:L226"/>
  <sheetViews>
    <sheetView topLeftCell="A5" zoomScale="145" zoomScaleNormal="145" workbookViewId="0">
      <selection activeCell="F9" sqref="F9"/>
    </sheetView>
  </sheetViews>
  <sheetFormatPr defaultRowHeight="15"/>
  <cols>
    <col min="1" max="1" width="9.140625" style="14"/>
    <col min="2" max="3" width="5.42578125" customWidth="1"/>
    <col min="4" max="4" width="7.5703125" customWidth="1"/>
    <col min="5" max="5" width="4.85546875" customWidth="1"/>
    <col min="6" max="6" width="13" bestFit="1" customWidth="1"/>
    <col min="7" max="7" width="5.5703125" customWidth="1"/>
    <col min="8" max="8" width="9.7109375" bestFit="1" customWidth="1"/>
  </cols>
  <sheetData>
    <row r="6" spans="1:12">
      <c r="A6" s="15" t="s">
        <v>25</v>
      </c>
      <c r="B6">
        <v>0.5</v>
      </c>
    </row>
    <row r="7" spans="1:12">
      <c r="A7" s="15" t="s">
        <v>26</v>
      </c>
      <c r="B7">
        <f>2*PI()/100</f>
        <v>6.2831853071795868E-2</v>
      </c>
    </row>
    <row r="8" spans="1:12">
      <c r="B8" s="16" t="s">
        <v>11</v>
      </c>
      <c r="C8" s="16" t="s">
        <v>12</v>
      </c>
      <c r="D8" s="16" t="s">
        <v>23</v>
      </c>
      <c r="E8" s="16"/>
      <c r="F8" s="17" t="s">
        <v>24</v>
      </c>
      <c r="G8" s="17" t="s">
        <v>28</v>
      </c>
      <c r="H8" s="17" t="s">
        <v>27</v>
      </c>
      <c r="I8" s="17" t="s">
        <v>29</v>
      </c>
      <c r="J8" s="16"/>
      <c r="K8" s="16"/>
      <c r="L8" s="16"/>
    </row>
    <row r="9" spans="1:12">
      <c r="B9">
        <v>-5</v>
      </c>
      <c r="C9">
        <f>1/5*B9^3+1/2*B9^2+5</f>
        <v>-7.5</v>
      </c>
      <c r="D9">
        <f>(C10-C9)/(B10-B9)</f>
        <v>9.8437099356725781</v>
      </c>
      <c r="F9">
        <f>-$B$6*D9/SQRT(1+D9^2)</f>
        <v>-0.49743978328295479</v>
      </c>
      <c r="G9">
        <f>ABS(1/D9*F9)</f>
        <v>5.0533770959695273E-2</v>
      </c>
      <c r="H9">
        <f t="shared" ref="H9:H72" si="0">B9+F9</f>
        <v>-5.4974397832829549</v>
      </c>
      <c r="I9">
        <f t="shared" ref="I9:I72" si="1">C9+G9</f>
        <v>-7.4494662290403051</v>
      </c>
    </row>
    <row r="10" spans="1:12">
      <c r="B10">
        <f>B9+$B$7</f>
        <v>-4.9371681469282045</v>
      </c>
      <c r="C10">
        <f t="shared" ref="C10:C73" si="2">1/5*B10^3+1/2*B10^2+5</f>
        <v>-6.881501463640447</v>
      </c>
      <c r="D10">
        <f>AVERAGE((C11-C10)/(B11-B10),(C10-C9)/(B10-B9))</f>
        <v>9.6889990080493469</v>
      </c>
      <c r="F10">
        <f t="shared" ref="F10:F73" si="3">-$B$6*D10/SQRT(1+D10^2)</f>
        <v>-0.49735802109829208</v>
      </c>
      <c r="G10">
        <f t="shared" ref="G10:G73" si="4">ABS(1/D10*F10)</f>
        <v>5.1332239861424392E-2</v>
      </c>
      <c r="H10">
        <f t="shared" si="0"/>
        <v>-5.4345261680264967</v>
      </c>
      <c r="I10">
        <f t="shared" si="1"/>
        <v>-6.8301692237790226</v>
      </c>
    </row>
    <row r="11" spans="1:12">
      <c r="B11">
        <f t="shared" ref="B11:B55" si="5">B10+$B$7</f>
        <v>-4.874336293856409</v>
      </c>
      <c r="C11">
        <f t="shared" si="2"/>
        <v>-6.2824444758269422</v>
      </c>
      <c r="D11">
        <f t="shared" ref="D11:D74" si="6">(C12-C11)/(B12-B11)</f>
        <v>9.2296036352922233</v>
      </c>
      <c r="F11">
        <f t="shared" si="3"/>
        <v>-0.49709081951260736</v>
      </c>
      <c r="G11">
        <f t="shared" si="4"/>
        <v>5.385830628867181E-2</v>
      </c>
      <c r="H11">
        <f t="shared" si="0"/>
        <v>-5.3714271133690161</v>
      </c>
      <c r="I11">
        <f t="shared" si="1"/>
        <v>-6.2285861695382705</v>
      </c>
    </row>
    <row r="12" spans="1:12">
      <c r="B12">
        <f t="shared" si="5"/>
        <v>-4.8115044407846135</v>
      </c>
      <c r="C12">
        <f t="shared" si="2"/>
        <v>-5.7025313763033516</v>
      </c>
      <c r="D12">
        <f t="shared" si="6"/>
        <v>8.929656600270846</v>
      </c>
      <c r="F12">
        <f t="shared" si="3"/>
        <v>-0.4968939464632276</v>
      </c>
      <c r="G12">
        <f t="shared" si="4"/>
        <v>5.564535890978789E-2</v>
      </c>
      <c r="H12">
        <f t="shared" si="0"/>
        <v>-5.3083983872478413</v>
      </c>
      <c r="I12">
        <f t="shared" si="1"/>
        <v>-5.6468860173935633</v>
      </c>
    </row>
    <row r="13" spans="1:12">
      <c r="B13">
        <f t="shared" si="5"/>
        <v>-4.748672587712818</v>
      </c>
      <c r="C13">
        <f t="shared" si="2"/>
        <v>-5.1414645048135448</v>
      </c>
      <c r="D13">
        <f t="shared" si="6"/>
        <v>8.6344469753619304</v>
      </c>
      <c r="F13">
        <f t="shared" si="3"/>
        <v>-0.49668007217330218</v>
      </c>
      <c r="G13">
        <f t="shared" si="4"/>
        <v>5.7523090197966364E-2</v>
      </c>
      <c r="H13">
        <f t="shared" si="0"/>
        <v>-5.2453526598861204</v>
      </c>
      <c r="I13">
        <f t="shared" si="1"/>
        <v>-5.0839414146155786</v>
      </c>
    </row>
    <row r="14" spans="1:12">
      <c r="B14">
        <f t="shared" si="5"/>
        <v>-4.6858407346410225</v>
      </c>
      <c r="C14">
        <f t="shared" si="2"/>
        <v>-4.5989462011013948</v>
      </c>
      <c r="D14">
        <f t="shared" si="6"/>
        <v>8.3439747605655299</v>
      </c>
      <c r="F14">
        <f t="shared" si="3"/>
        <v>-0.49644740139327748</v>
      </c>
      <c r="G14">
        <f t="shared" si="4"/>
        <v>5.9497711299360372E-2</v>
      </c>
      <c r="H14">
        <f t="shared" si="0"/>
        <v>-5.1822881360343001</v>
      </c>
      <c r="I14">
        <f t="shared" si="1"/>
        <v>-4.5394484898020346</v>
      </c>
    </row>
    <row r="15" spans="1:12">
      <c r="B15">
        <f t="shared" si="5"/>
        <v>-4.623008881569227</v>
      </c>
      <c r="C15">
        <f t="shared" si="2"/>
        <v>-4.0746788049107714</v>
      </c>
      <c r="D15">
        <f t="shared" si="6"/>
        <v>8.0582399558817013</v>
      </c>
      <c r="F15">
        <f t="shared" si="3"/>
        <v>-0.49619391405201663</v>
      </c>
      <c r="G15">
        <f t="shared" si="4"/>
        <v>6.1575966559527087E-2</v>
      </c>
      <c r="H15">
        <f t="shared" si="0"/>
        <v>-5.1192027956212431</v>
      </c>
      <c r="I15">
        <f t="shared" si="1"/>
        <v>-4.0131028383512444</v>
      </c>
    </row>
    <row r="16" spans="1:12">
      <c r="B16">
        <f t="shared" si="5"/>
        <v>-4.5601770284974315</v>
      </c>
      <c r="C16">
        <f t="shared" si="2"/>
        <v>-3.5683646559855404</v>
      </c>
      <c r="D16">
        <f t="shared" si="6"/>
        <v>7.7772425613103886</v>
      </c>
      <c r="F16">
        <f t="shared" si="3"/>
        <v>-0.49591733264948951</v>
      </c>
      <c r="G16">
        <f t="shared" si="4"/>
        <v>6.3765187820750219E-2</v>
      </c>
      <c r="H16">
        <f t="shared" si="0"/>
        <v>-5.0560943611469211</v>
      </c>
      <c r="I16">
        <f t="shared" si="1"/>
        <v>-3.5045994681647903</v>
      </c>
    </row>
    <row r="17" spans="2:9">
      <c r="B17">
        <f t="shared" si="5"/>
        <v>-4.4973451754256359</v>
      </c>
      <c r="C17">
        <f t="shared" si="2"/>
        <v>-3.0797060940695715</v>
      </c>
      <c r="D17">
        <f t="shared" si="6"/>
        <v>7.5009825768516203</v>
      </c>
      <c r="F17">
        <f t="shared" si="3"/>
        <v>-0.49561508427967843</v>
      </c>
      <c r="G17">
        <f t="shared" si="4"/>
        <v>6.6073354950745997E-2</v>
      </c>
      <c r="H17">
        <f t="shared" si="0"/>
        <v>-4.9929602597053142</v>
      </c>
      <c r="I17">
        <f t="shared" si="1"/>
        <v>-3.0136327391188256</v>
      </c>
    </row>
    <row r="18" spans="2:9">
      <c r="B18">
        <f t="shared" si="5"/>
        <v>-4.4345133223538404</v>
      </c>
      <c r="C18">
        <f t="shared" si="2"/>
        <v>-2.6084054589067325</v>
      </c>
      <c r="D18">
        <f t="shared" si="6"/>
        <v>7.2294600025053111</v>
      </c>
      <c r="F18">
        <f t="shared" si="3"/>
        <v>-0.49528425629740092</v>
      </c>
      <c r="G18">
        <f t="shared" si="4"/>
        <v>6.8509163357396555E-2</v>
      </c>
      <c r="H18">
        <f t="shared" si="0"/>
        <v>-4.9297975786512414</v>
      </c>
      <c r="I18">
        <f t="shared" si="1"/>
        <v>-2.5398962955493358</v>
      </c>
    </row>
    <row r="19" spans="2:9">
      <c r="B19">
        <f t="shared" si="5"/>
        <v>-4.3716814692820449</v>
      </c>
      <c r="C19">
        <f t="shared" si="2"/>
        <v>-2.1541650902408964</v>
      </c>
      <c r="D19">
        <f t="shared" si="6"/>
        <v>6.9626748382716022</v>
      </c>
      <c r="F19">
        <f t="shared" si="3"/>
        <v>-0.49492154444425862</v>
      </c>
      <c r="G19">
        <f t="shared" si="4"/>
        <v>7.1082099328239889E-2</v>
      </c>
      <c r="H19">
        <f t="shared" si="0"/>
        <v>-4.8666030137263032</v>
      </c>
      <c r="I19">
        <f t="shared" si="1"/>
        <v>-2.0830829909126565</v>
      </c>
    </row>
    <row r="20" spans="2:9">
      <c r="B20">
        <f t="shared" si="5"/>
        <v>-4.3088496162102494</v>
      </c>
      <c r="C20">
        <f t="shared" si="2"/>
        <v>-1.7166873278159276</v>
      </c>
      <c r="D20">
        <f t="shared" si="6"/>
        <v>6.7006270841503524</v>
      </c>
      <c r="F20">
        <f t="shared" si="3"/>
        <v>-0.49452319200750172</v>
      </c>
      <c r="G20">
        <f t="shared" si="4"/>
        <v>7.3802524121547627E-2</v>
      </c>
      <c r="H20">
        <f t="shared" si="0"/>
        <v>-4.8033728082177509</v>
      </c>
      <c r="I20">
        <f t="shared" si="1"/>
        <v>-1.6428848036943799</v>
      </c>
    </row>
    <row r="21" spans="2:9">
      <c r="B21">
        <f t="shared" si="5"/>
        <v>-4.2460177631384539</v>
      </c>
      <c r="C21">
        <f t="shared" si="2"/>
        <v>-1.2956745113756991</v>
      </c>
      <c r="D21">
        <f t="shared" si="6"/>
        <v>6.4433167401416469</v>
      </c>
      <c r="F21">
        <f t="shared" si="3"/>
        <v>-0.49408491829158913</v>
      </c>
      <c r="G21">
        <f t="shared" si="4"/>
        <v>7.6681767825172498E-2</v>
      </c>
      <c r="H21">
        <f t="shared" si="0"/>
        <v>-4.7401026814300433</v>
      </c>
      <c r="I21">
        <f t="shared" si="1"/>
        <v>-1.2189927435505266</v>
      </c>
    </row>
    <row r="22" spans="2:9">
      <c r="B22">
        <f t="shared" si="5"/>
        <v>-4.1831859100666584</v>
      </c>
      <c r="C22">
        <f t="shared" si="2"/>
        <v>-0.89082898066407878</v>
      </c>
      <c r="D22">
        <f t="shared" si="6"/>
        <v>6.1907438062454565</v>
      </c>
      <c r="F22">
        <f t="shared" si="3"/>
        <v>-0.49360183432369376</v>
      </c>
      <c r="G22">
        <f t="shared" si="4"/>
        <v>7.9732234085624659E-2</v>
      </c>
      <c r="H22">
        <f t="shared" si="0"/>
        <v>-4.6767877443903521</v>
      </c>
      <c r="I22">
        <f t="shared" si="1"/>
        <v>-0.8110967465784541</v>
      </c>
    </row>
    <row r="23" spans="2:9">
      <c r="B23">
        <f t="shared" si="5"/>
        <v>-4.1203540569948629</v>
      </c>
      <c r="C23">
        <f t="shared" si="2"/>
        <v>-0.50185307542493618</v>
      </c>
      <c r="D23">
        <f t="shared" si="6"/>
        <v>5.9429082824618105</v>
      </c>
      <c r="F23">
        <f t="shared" si="3"/>
        <v>-0.49306834327685062</v>
      </c>
      <c r="G23">
        <f t="shared" si="4"/>
        <v>8.2967516885958117E-2</v>
      </c>
      <c r="H23">
        <f t="shared" si="0"/>
        <v>-4.6134224002717135</v>
      </c>
      <c r="I23">
        <f t="shared" si="1"/>
        <v>-0.41888555853897808</v>
      </c>
    </row>
    <row r="24" spans="2:9">
      <c r="B24">
        <f t="shared" si="5"/>
        <v>-4.0575222039230674</v>
      </c>
      <c r="C24">
        <f t="shared" si="2"/>
        <v>-0.12844913540213909</v>
      </c>
      <c r="D24">
        <f t="shared" si="6"/>
        <v>5.699810168790683</v>
      </c>
      <c r="F24">
        <f t="shared" si="3"/>
        <v>-0.49247802256018747</v>
      </c>
      <c r="G24">
        <f t="shared" si="4"/>
        <v>8.6402530606501854E-2</v>
      </c>
      <c r="H24">
        <f t="shared" si="0"/>
        <v>-4.5500002264832551</v>
      </c>
      <c r="I24">
        <f t="shared" si="1"/>
        <v>-4.2046604795637238E-2</v>
      </c>
    </row>
    <row r="25" spans="2:9">
      <c r="B25">
        <f t="shared" si="5"/>
        <v>-3.9946903508512714</v>
      </c>
      <c r="C25">
        <f t="shared" si="2"/>
        <v>0.22968049966044557</v>
      </c>
      <c r="D25">
        <f t="shared" si="6"/>
        <v>5.4614494652320698</v>
      </c>
      <c r="F25">
        <f t="shared" si="3"/>
        <v>-0.49182348387338887</v>
      </c>
      <c r="G25">
        <f t="shared" si="4"/>
        <v>9.0053654621244428E-2</v>
      </c>
      <c r="H25">
        <f t="shared" si="0"/>
        <v>-4.4865138347246605</v>
      </c>
      <c r="I25">
        <f t="shared" si="1"/>
        <v>0.31973415428169</v>
      </c>
    </row>
    <row r="26" spans="2:9">
      <c r="B26">
        <f t="shared" si="5"/>
        <v>-3.9318584977794755</v>
      </c>
      <c r="C26">
        <f t="shared" si="2"/>
        <v>0.57283349001894557</v>
      </c>
      <c r="D26">
        <f t="shared" si="6"/>
        <v>5.2278261717859591</v>
      </c>
      <c r="F26">
        <f t="shared" si="3"/>
        <v>-0.49109620672678983</v>
      </c>
      <c r="G26">
        <f t="shared" si="4"/>
        <v>9.3938893641335203E-2</v>
      </c>
      <c r="H26">
        <f t="shared" si="0"/>
        <v>-4.4229547045062656</v>
      </c>
      <c r="I26">
        <f t="shared" si="1"/>
        <v>0.6667723836602808</v>
      </c>
    </row>
    <row r="27" spans="2:9">
      <c r="B27">
        <f t="shared" si="5"/>
        <v>-3.8690266447076795</v>
      </c>
      <c r="C27">
        <f t="shared" si="2"/>
        <v>0.90130749592949044</v>
      </c>
      <c r="D27">
        <f t="shared" si="6"/>
        <v>4.9989402884524061</v>
      </c>
      <c r="F27">
        <f t="shared" si="3"/>
        <v>-0.49028633995930937</v>
      </c>
      <c r="G27">
        <f t="shared" si="4"/>
        <v>9.8078054881326523E-2</v>
      </c>
      <c r="H27">
        <f t="shared" si="0"/>
        <v>-4.3593129846669889</v>
      </c>
      <c r="I27">
        <f t="shared" si="1"/>
        <v>0.99938555081081692</v>
      </c>
    </row>
    <row r="28" spans="2:9">
      <c r="B28">
        <f t="shared" si="5"/>
        <v>-3.8061947916358836</v>
      </c>
      <c r="C28">
        <f t="shared" si="2"/>
        <v>1.2154001776482133</v>
      </c>
      <c r="D28">
        <f t="shared" si="6"/>
        <v>4.7747918152313549</v>
      </c>
      <c r="F28">
        <f t="shared" si="3"/>
        <v>-0.48938246460945228</v>
      </c>
      <c r="G28">
        <f t="shared" si="4"/>
        <v>0.10249294284377926</v>
      </c>
      <c r="H28">
        <f t="shared" si="0"/>
        <v>-4.2955772562453358</v>
      </c>
      <c r="I28">
        <f t="shared" si="1"/>
        <v>1.3178931204919926</v>
      </c>
    </row>
    <row r="29" spans="2:9">
      <c r="B29">
        <f t="shared" si="5"/>
        <v>-3.7433629385640876</v>
      </c>
      <c r="C29">
        <f t="shared" si="2"/>
        <v>1.5154091954312436</v>
      </c>
      <c r="D29">
        <f t="shared" si="6"/>
        <v>4.5553807521228187</v>
      </c>
      <c r="F29">
        <f t="shared" si="3"/>
        <v>-0.48837131007165957</v>
      </c>
      <c r="G29">
        <f t="shared" si="4"/>
        <v>0.10720757202217999</v>
      </c>
      <c r="H29">
        <f t="shared" si="0"/>
        <v>-4.231734248635747</v>
      </c>
      <c r="I29">
        <f t="shared" si="1"/>
        <v>1.6226167674534235</v>
      </c>
    </row>
    <row r="30" spans="2:9">
      <c r="B30">
        <f t="shared" si="5"/>
        <v>-3.6805310854922917</v>
      </c>
      <c r="C30">
        <f t="shared" si="2"/>
        <v>1.8016322095347119</v>
      </c>
      <c r="D30">
        <f t="shared" si="6"/>
        <v>4.3407070991268695</v>
      </c>
      <c r="F30">
        <f t="shared" si="3"/>
        <v>-0.48723741376147128</v>
      </c>
      <c r="G30">
        <f t="shared" si="4"/>
        <v>0.11224839700874514</v>
      </c>
      <c r="H30">
        <f t="shared" si="0"/>
        <v>-4.1677684992537634</v>
      </c>
      <c r="I30">
        <f t="shared" si="1"/>
        <v>1.913880606543457</v>
      </c>
    </row>
    <row r="31" spans="2:9">
      <c r="B31">
        <f t="shared" si="5"/>
        <v>-3.6176992324204957</v>
      </c>
      <c r="C31">
        <f t="shared" si="2"/>
        <v>2.074366880214753</v>
      </c>
      <c r="D31">
        <f t="shared" si="6"/>
        <v>4.1307708562433225</v>
      </c>
      <c r="F31">
        <f t="shared" si="3"/>
        <v>-0.48596271248089118</v>
      </c>
      <c r="G31">
        <f t="shared" si="4"/>
        <v>0.11764455821760199</v>
      </c>
      <c r="H31">
        <f t="shared" si="0"/>
        <v>-4.1036619449013871</v>
      </c>
      <c r="I31">
        <f t="shared" si="1"/>
        <v>2.1920114384323548</v>
      </c>
    </row>
    <row r="32" spans="2:9">
      <c r="B32">
        <f t="shared" si="5"/>
        <v>-3.5548673793486998</v>
      </c>
      <c r="C32">
        <f t="shared" si="2"/>
        <v>2.3339108677274902</v>
      </c>
      <c r="D32">
        <f t="shared" si="6"/>
        <v>3.9255720234724332</v>
      </c>
      <c r="F32">
        <f t="shared" si="3"/>
        <v>-0.48452605129332643</v>
      </c>
      <c r="G32">
        <f t="shared" si="4"/>
        <v>0.12342813949054243</v>
      </c>
      <c r="H32">
        <f t="shared" si="0"/>
        <v>-4.0393934306420265</v>
      </c>
      <c r="I32">
        <f t="shared" si="1"/>
        <v>2.4573390072180326</v>
      </c>
    </row>
    <row r="33" spans="2:9">
      <c r="B33">
        <f t="shared" si="5"/>
        <v>-3.4920355262769038</v>
      </c>
      <c r="C33">
        <f t="shared" si="2"/>
        <v>2.5805618323290629</v>
      </c>
      <c r="D33">
        <f t="shared" si="6"/>
        <v>3.7251106008139745</v>
      </c>
      <c r="F33">
        <f t="shared" si="3"/>
        <v>-0.48290259298408778</v>
      </c>
      <c r="G33">
        <f t="shared" si="4"/>
        <v>0.12963443095584026</v>
      </c>
      <c r="H33">
        <f t="shared" si="0"/>
        <v>-3.9749381192609916</v>
      </c>
      <c r="I33">
        <f t="shared" si="1"/>
        <v>2.710196263284903</v>
      </c>
    </row>
    <row r="34" spans="2:9">
      <c r="B34">
        <f t="shared" si="5"/>
        <v>-3.4292036732051079</v>
      </c>
      <c r="C34">
        <f t="shared" si="2"/>
        <v>2.8146174342755961</v>
      </c>
      <c r="D34">
        <f t="shared" si="6"/>
        <v>3.5293865882680739</v>
      </c>
      <c r="F34">
        <f t="shared" si="3"/>
        <v>-0.48106310814697179</v>
      </c>
      <c r="G34">
        <f t="shared" si="4"/>
        <v>0.13630218626263807</v>
      </c>
      <c r="H34">
        <f t="shared" si="0"/>
        <v>-3.9102667813520795</v>
      </c>
      <c r="I34">
        <f t="shared" si="1"/>
        <v>2.950919620538234</v>
      </c>
    </row>
    <row r="35" spans="2:9">
      <c r="B35">
        <f t="shared" si="5"/>
        <v>-3.3663718201333119</v>
      </c>
      <c r="C35">
        <f t="shared" si="2"/>
        <v>3.0363753338232229</v>
      </c>
      <c r="D35">
        <f t="shared" si="6"/>
        <v>3.3383999858346751</v>
      </c>
      <c r="F35">
        <f t="shared" si="3"/>
        <v>-0.47897312274172138</v>
      </c>
      <c r="G35">
        <f t="shared" si="4"/>
        <v>0.14347385716932518</v>
      </c>
      <c r="H35">
        <f t="shared" si="0"/>
        <v>-3.8453449428750335</v>
      </c>
      <c r="I35">
        <f t="shared" si="1"/>
        <v>3.1798491909925479</v>
      </c>
    </row>
    <row r="36" spans="2:9">
      <c r="B36">
        <f t="shared" si="5"/>
        <v>-3.303539967061516</v>
      </c>
      <c r="C36">
        <f t="shared" si="2"/>
        <v>3.2461331912280729</v>
      </c>
      <c r="D36">
        <f t="shared" si="6"/>
        <v>3.152150793513834</v>
      </c>
      <c r="F36">
        <f t="shared" si="3"/>
        <v>-0.47659189691493209</v>
      </c>
      <c r="G36">
        <f t="shared" si="4"/>
        <v>0.15119577968655973</v>
      </c>
      <c r="H36">
        <f t="shared" si="0"/>
        <v>-3.7801318639764481</v>
      </c>
      <c r="I36">
        <f t="shared" si="1"/>
        <v>3.3973289709146326</v>
      </c>
    </row>
    <row r="37" spans="2:9">
      <c r="B37">
        <f t="shared" si="5"/>
        <v>-3.24070811398972</v>
      </c>
      <c r="C37">
        <f t="shared" si="2"/>
        <v>3.4441886667462791</v>
      </c>
      <c r="D37">
        <f t="shared" si="6"/>
        <v>2.9706390113054666</v>
      </c>
      <c r="F37">
        <f t="shared" si="3"/>
        <v>-0.47387120654328357</v>
      </c>
      <c r="G37">
        <f t="shared" si="4"/>
        <v>0.15951827359024609</v>
      </c>
      <c r="H37">
        <f t="shared" si="0"/>
        <v>-3.7145793205330038</v>
      </c>
      <c r="I37">
        <f t="shared" si="1"/>
        <v>3.6037069403365254</v>
      </c>
    </row>
    <row r="38" spans="2:9">
      <c r="B38">
        <f t="shared" si="5"/>
        <v>-3.1778762609179241</v>
      </c>
      <c r="C38">
        <f t="shared" si="2"/>
        <v>3.6308394206339694</v>
      </c>
      <c r="D38">
        <f t="shared" si="6"/>
        <v>2.7938646392096711</v>
      </c>
      <c r="F38">
        <f t="shared" si="3"/>
        <v>-0.47075389836075743</v>
      </c>
      <c r="G38">
        <f t="shared" si="4"/>
        <v>0.16849559987771076</v>
      </c>
      <c r="H38">
        <f t="shared" si="0"/>
        <v>-3.6486301592786816</v>
      </c>
      <c r="I38">
        <f t="shared" si="1"/>
        <v>3.79933502051168</v>
      </c>
    </row>
    <row r="39" spans="2:9">
      <c r="B39">
        <f t="shared" si="5"/>
        <v>-3.1150444078461281</v>
      </c>
      <c r="C39">
        <f t="shared" si="2"/>
        <v>3.8063831131472776</v>
      </c>
      <c r="D39">
        <f t="shared" si="6"/>
        <v>2.6218276772263631</v>
      </c>
      <c r="F39">
        <f t="shared" si="3"/>
        <v>-0.46717219239006752</v>
      </c>
      <c r="G39">
        <f t="shared" si="4"/>
        <v>0.17818569711808441</v>
      </c>
      <c r="H39">
        <f t="shared" si="0"/>
        <v>-3.5822166002361957</v>
      </c>
      <c r="I39">
        <f t="shared" si="1"/>
        <v>3.9845688102653618</v>
      </c>
    </row>
    <row r="40" spans="2:9">
      <c r="B40">
        <f t="shared" si="5"/>
        <v>-3.0522125547743322</v>
      </c>
      <c r="C40">
        <f t="shared" si="2"/>
        <v>3.9711174045423325</v>
      </c>
      <c r="D40">
        <f t="shared" si="6"/>
        <v>2.4545281253556133</v>
      </c>
      <c r="F40">
        <f t="shared" si="3"/>
        <v>-0.46304571451103194</v>
      </c>
      <c r="G40">
        <f t="shared" si="4"/>
        <v>0.18864958593373041</v>
      </c>
      <c r="H40">
        <f t="shared" si="0"/>
        <v>-3.515258269285364</v>
      </c>
      <c r="I40">
        <f t="shared" si="1"/>
        <v>4.1597669904760632</v>
      </c>
    </row>
    <row r="41" spans="2:9">
      <c r="B41">
        <f t="shared" si="5"/>
        <v>-2.9893807017025362</v>
      </c>
      <c r="C41">
        <f t="shared" si="2"/>
        <v>4.1253399550752672</v>
      </c>
      <c r="D41">
        <f t="shared" si="6"/>
        <v>2.2919659835973509</v>
      </c>
      <c r="F41">
        <f t="shared" si="3"/>
        <v>-0.45827926176161043</v>
      </c>
      <c r="G41">
        <f t="shared" si="4"/>
        <v>0.19995028942022913</v>
      </c>
      <c r="H41">
        <f t="shared" si="0"/>
        <v>-3.4476599634641465</v>
      </c>
      <c r="I41">
        <f t="shared" si="1"/>
        <v>4.3252902444954966</v>
      </c>
    </row>
    <row r="42" spans="2:9">
      <c r="B42">
        <f t="shared" si="5"/>
        <v>-2.9265488486307403</v>
      </c>
      <c r="C42">
        <f t="shared" si="2"/>
        <v>4.2693484250022102</v>
      </c>
      <c r="D42">
        <f t="shared" si="6"/>
        <v>2.1341412519516325</v>
      </c>
      <c r="F42">
        <f t="shared" si="3"/>
        <v>-0.45276034003212917</v>
      </c>
      <c r="G42">
        <f t="shared" si="4"/>
        <v>0.21215106526715991</v>
      </c>
      <c r="H42">
        <f t="shared" si="0"/>
        <v>-3.3793091886628694</v>
      </c>
      <c r="I42">
        <f t="shared" si="1"/>
        <v>4.4814994902693703</v>
      </c>
    </row>
    <row r="43" spans="2:9">
      <c r="B43">
        <f t="shared" si="5"/>
        <v>-2.8637169955589443</v>
      </c>
      <c r="C43">
        <f t="shared" si="2"/>
        <v>4.4034404745792939</v>
      </c>
      <c r="D43">
        <f t="shared" si="6"/>
        <v>1.98105393041843</v>
      </c>
      <c r="F43">
        <f t="shared" si="3"/>
        <v>-0.44635657777942467</v>
      </c>
      <c r="G43">
        <f t="shared" si="4"/>
        <v>0.22531268378198421</v>
      </c>
      <c r="H43">
        <f t="shared" si="0"/>
        <v>-3.3100735733383688</v>
      </c>
      <c r="I43">
        <f t="shared" si="1"/>
        <v>4.6287531583612784</v>
      </c>
    </row>
    <row r="44" spans="2:9">
      <c r="B44">
        <f t="shared" si="5"/>
        <v>-2.8008851424871484</v>
      </c>
      <c r="C44">
        <f t="shared" si="2"/>
        <v>4.5279137640626486</v>
      </c>
      <c r="D44">
        <f t="shared" si="6"/>
        <v>1.8327040189977573</v>
      </c>
      <c r="F44">
        <f t="shared" si="3"/>
        <v>-0.43891322323172105</v>
      </c>
      <c r="G44">
        <f t="shared" si="4"/>
        <v>0.2394894203766452</v>
      </c>
      <c r="H44">
        <f t="shared" si="0"/>
        <v>-3.2397983657188694</v>
      </c>
      <c r="I44">
        <f t="shared" si="1"/>
        <v>4.7674031844392939</v>
      </c>
    </row>
    <row r="45" spans="2:9">
      <c r="B45">
        <f t="shared" si="5"/>
        <v>-2.7380532894153524</v>
      </c>
      <c r="C45">
        <f t="shared" si="2"/>
        <v>4.6430659537084056</v>
      </c>
      <c r="D45">
        <f t="shared" si="6"/>
        <v>1.689091517689586</v>
      </c>
      <c r="F45">
        <f t="shared" si="3"/>
        <v>-0.43025109207095552</v>
      </c>
      <c r="G45">
        <f t="shared" si="4"/>
        <v>0.25472337500070569</v>
      </c>
      <c r="H45">
        <f t="shared" si="0"/>
        <v>-3.1683043814863079</v>
      </c>
      <c r="I45">
        <f t="shared" si="1"/>
        <v>4.897789328709111</v>
      </c>
    </row>
    <row r="46" spans="2:9">
      <c r="B46">
        <f t="shared" si="5"/>
        <v>-2.6752214363435565</v>
      </c>
      <c r="C46">
        <f t="shared" si="2"/>
        <v>4.7491947037726945</v>
      </c>
      <c r="D46">
        <f t="shared" si="6"/>
        <v>1.5502164264939728</v>
      </c>
      <c r="F46">
        <f t="shared" si="3"/>
        <v>-0.42016556338734401</v>
      </c>
      <c r="G46">
        <f t="shared" si="4"/>
        <v>0.27103671216902664</v>
      </c>
      <c r="H46">
        <f t="shared" si="0"/>
        <v>-3.0953869997309003</v>
      </c>
      <c r="I46">
        <f t="shared" si="1"/>
        <v>5.020231415941721</v>
      </c>
    </row>
    <row r="47" spans="2:9">
      <c r="B47">
        <f t="shared" si="5"/>
        <v>-2.6123895832717605</v>
      </c>
      <c r="C47">
        <f t="shared" si="2"/>
        <v>4.8465976745116484</v>
      </c>
      <c r="D47">
        <f t="shared" si="6"/>
        <v>1.4160787454108472</v>
      </c>
      <c r="F47">
        <f t="shared" si="3"/>
        <v>-0.40842753131828669</v>
      </c>
      <c r="G47">
        <f t="shared" si="4"/>
        <v>0.28842148266252632</v>
      </c>
      <c r="H47">
        <f t="shared" si="0"/>
        <v>-3.0208171145900473</v>
      </c>
      <c r="I47">
        <f t="shared" si="1"/>
        <v>5.1350191571741748</v>
      </c>
    </row>
    <row r="48" spans="2:9">
      <c r="B48">
        <f t="shared" si="5"/>
        <v>-2.5495577301999646</v>
      </c>
      <c r="C48">
        <f t="shared" si="2"/>
        <v>4.9355725261813959</v>
      </c>
      <c r="D48">
        <f t="shared" si="6"/>
        <v>1.2866784744402797</v>
      </c>
      <c r="F48">
        <f t="shared" si="3"/>
        <v>-0.3947875912156199</v>
      </c>
      <c r="G48">
        <f t="shared" si="4"/>
        <v>0.30682691834675879</v>
      </c>
      <c r="H48">
        <f t="shared" si="0"/>
        <v>-2.9443453214155846</v>
      </c>
      <c r="I48">
        <f t="shared" si="1"/>
        <v>5.2423994445281545</v>
      </c>
    </row>
    <row r="49" spans="2:9">
      <c r="B49">
        <f t="shared" si="5"/>
        <v>-2.4867258771281686</v>
      </c>
      <c r="C49">
        <f t="shared" si="2"/>
        <v>5.0164169190380701</v>
      </c>
      <c r="D49">
        <f t="shared" si="6"/>
        <v>1.1620156135821855</v>
      </c>
      <c r="F49">
        <f t="shared" si="3"/>
        <v>-0.37898510279251391</v>
      </c>
      <c r="G49">
        <f t="shared" si="4"/>
        <v>0.32614458735558938</v>
      </c>
      <c r="H49">
        <f t="shared" si="0"/>
        <v>-2.8657109799206824</v>
      </c>
      <c r="I49">
        <f t="shared" si="1"/>
        <v>5.3425615063936593</v>
      </c>
    </row>
    <row r="50" spans="2:9">
      <c r="B50">
        <f t="shared" si="5"/>
        <v>-2.4238940240563727</v>
      </c>
      <c r="C50">
        <f t="shared" si="2"/>
        <v>5.0894285133377988</v>
      </c>
      <c r="D50">
        <f t="shared" si="6"/>
        <v>1.0420901628366634</v>
      </c>
      <c r="F50">
        <f t="shared" si="3"/>
        <v>-0.36076396789102083</v>
      </c>
      <c r="G50">
        <f t="shared" si="4"/>
        <v>0.3461926623594534</v>
      </c>
      <c r="H50">
        <f t="shared" si="0"/>
        <v>-2.7846579919473937</v>
      </c>
      <c r="I50">
        <f t="shared" si="1"/>
        <v>5.4356211756972526</v>
      </c>
    </row>
    <row r="51" spans="2:9">
      <c r="B51">
        <f t="shared" si="5"/>
        <v>-2.3610621709845767</v>
      </c>
      <c r="C51">
        <f t="shared" si="2"/>
        <v>5.1549049693367159</v>
      </c>
      <c r="D51">
        <f t="shared" si="6"/>
        <v>0.92690212220365731</v>
      </c>
      <c r="F51">
        <f t="shared" si="3"/>
        <v>-0.33989670320809484</v>
      </c>
      <c r="G51">
        <f t="shared" si="4"/>
        <v>0.36670182866774509</v>
      </c>
      <c r="H51">
        <f t="shared" si="0"/>
        <v>-2.7009588741926716</v>
      </c>
      <c r="I51">
        <f t="shared" si="1"/>
        <v>5.521606798004461</v>
      </c>
    </row>
    <row r="52" spans="2:9">
      <c r="B52">
        <f t="shared" si="5"/>
        <v>-2.2982303179127808</v>
      </c>
      <c r="C52">
        <f t="shared" si="2"/>
        <v>5.213143947290952</v>
      </c>
      <c r="D52">
        <f t="shared" si="6"/>
        <v>0.81645149168313846</v>
      </c>
      <c r="F52">
        <f t="shared" si="3"/>
        <v>-0.31621728787606074</v>
      </c>
      <c r="G52">
        <f t="shared" si="4"/>
        <v>0.38730688975063243</v>
      </c>
      <c r="H52">
        <f t="shared" si="0"/>
        <v>-2.6144476057888415</v>
      </c>
      <c r="I52">
        <f t="shared" si="1"/>
        <v>5.6004508370415849</v>
      </c>
    </row>
    <row r="53" spans="2:9">
      <c r="B53">
        <f t="shared" si="5"/>
        <v>-2.2353984648409848</v>
      </c>
      <c r="C53">
        <f t="shared" si="2"/>
        <v>5.2644431074566356</v>
      </c>
      <c r="D53">
        <f t="shared" si="6"/>
        <v>0.71073827127517775</v>
      </c>
      <c r="F53">
        <f t="shared" si="3"/>
        <v>-0.28966096593321572</v>
      </c>
      <c r="G53">
        <f t="shared" si="4"/>
        <v>0.40754941395447553</v>
      </c>
      <c r="H53">
        <f t="shared" si="0"/>
        <v>-2.5250594307742005</v>
      </c>
      <c r="I53">
        <f t="shared" si="1"/>
        <v>5.6719925214111111</v>
      </c>
    </row>
    <row r="54" spans="2:9">
      <c r="B54">
        <f t="shared" si="5"/>
        <v>-2.1725666117691889</v>
      </c>
      <c r="C54">
        <f t="shared" si="2"/>
        <v>5.3091001100898998</v>
      </c>
      <c r="D54">
        <f t="shared" si="6"/>
        <v>0.60976246097971865</v>
      </c>
      <c r="F54">
        <f t="shared" si="3"/>
        <v>-0.2603056923880655</v>
      </c>
      <c r="G54">
        <f t="shared" si="4"/>
        <v>0.42689688041770674</v>
      </c>
      <c r="H54">
        <f t="shared" si="0"/>
        <v>-2.4328723041572542</v>
      </c>
      <c r="I54">
        <f t="shared" si="1"/>
        <v>5.7359969905076067</v>
      </c>
    </row>
    <row r="55" spans="2:9">
      <c r="B55">
        <f t="shared" si="5"/>
        <v>-2.1097347586973929</v>
      </c>
      <c r="C55">
        <f t="shared" si="2"/>
        <v>5.3474126154468742</v>
      </c>
      <c r="D55">
        <f t="shared" si="6"/>
        <v>0.51352406079680346</v>
      </c>
      <c r="F55">
        <f t="shared" si="3"/>
        <v>-0.22840605480294116</v>
      </c>
      <c r="G55">
        <f t="shared" si="4"/>
        <v>0.44478160273257228</v>
      </c>
      <c r="H55">
        <f t="shared" si="0"/>
        <v>-2.3381408135003339</v>
      </c>
      <c r="I55">
        <f t="shared" si="1"/>
        <v>5.7921942181794464</v>
      </c>
    </row>
    <row r="56" spans="2:9">
      <c r="B56">
        <f t="shared" ref="B56:B61" si="7">B55+$B$7</f>
        <v>-2.046902905625597</v>
      </c>
      <c r="C56">
        <f t="shared" si="2"/>
        <v>5.379678283783691</v>
      </c>
      <c r="D56">
        <f t="shared" si="6"/>
        <v>0.42202307072640405</v>
      </c>
      <c r="F56">
        <f t="shared" si="3"/>
        <v>-0.19440815537462217</v>
      </c>
      <c r="G56">
        <f t="shared" si="4"/>
        <v>0.46065764850248253</v>
      </c>
      <c r="H56">
        <f t="shared" si="0"/>
        <v>-2.2413110610002192</v>
      </c>
      <c r="I56">
        <f t="shared" si="1"/>
        <v>5.8403359322861732</v>
      </c>
    </row>
    <row r="57" spans="2:9">
      <c r="B57">
        <f t="shared" si="7"/>
        <v>-1.984071052553801</v>
      </c>
      <c r="C57">
        <f t="shared" si="2"/>
        <v>5.4061947753564805</v>
      </c>
      <c r="D57">
        <f t="shared" si="6"/>
        <v>0.3352594907685062</v>
      </c>
      <c r="F57">
        <f t="shared" si="3"/>
        <v>-0.15893546061106328</v>
      </c>
      <c r="G57">
        <f t="shared" si="4"/>
        <v>0.47406699880960823</v>
      </c>
      <c r="H57">
        <f t="shared" si="0"/>
        <v>-2.1430065131648641</v>
      </c>
      <c r="I57">
        <f t="shared" si="1"/>
        <v>5.8802617741660885</v>
      </c>
    </row>
    <row r="58" spans="2:9">
      <c r="B58">
        <f t="shared" si="7"/>
        <v>-1.9212391994820051</v>
      </c>
      <c r="C58">
        <f t="shared" si="2"/>
        <v>5.4272597504213724</v>
      </c>
      <c r="D58">
        <f t="shared" si="6"/>
        <v>0.25323332092316642</v>
      </c>
      <c r="F58">
        <f t="shared" si="3"/>
        <v>-0.12274225561504397</v>
      </c>
      <c r="G58">
        <f t="shared" si="4"/>
        <v>0.48470025653648174</v>
      </c>
      <c r="H58">
        <f t="shared" si="0"/>
        <v>-2.043981455097049</v>
      </c>
      <c r="I58">
        <f t="shared" si="1"/>
        <v>5.9119600069578544</v>
      </c>
    </row>
    <row r="59" spans="2:9">
      <c r="B59">
        <f t="shared" si="7"/>
        <v>-1.8584073464102091</v>
      </c>
      <c r="C59">
        <f t="shared" si="2"/>
        <v>5.4431708692344998</v>
      </c>
      <c r="D59">
        <f t="shared" si="6"/>
        <v>0.17594456119031415</v>
      </c>
      <c r="F59">
        <f t="shared" si="3"/>
        <v>-8.6641444162346939E-2</v>
      </c>
      <c r="G59">
        <f t="shared" si="4"/>
        <v>0.49243604676492042</v>
      </c>
      <c r="H59">
        <f t="shared" si="0"/>
        <v>-1.945048790572556</v>
      </c>
      <c r="I59">
        <f t="shared" si="1"/>
        <v>5.9356069159994203</v>
      </c>
    </row>
    <row r="60" spans="2:9">
      <c r="B60">
        <f t="shared" si="7"/>
        <v>-1.7955754933384132</v>
      </c>
      <c r="C60">
        <f t="shared" si="2"/>
        <v>5.4542257920519912</v>
      </c>
      <c r="D60">
        <f t="shared" si="6"/>
        <v>0.10339321157000583</v>
      </c>
      <c r="F60">
        <f t="shared" si="3"/>
        <v>-5.142247928340643E-2</v>
      </c>
      <c r="G60">
        <f t="shared" si="4"/>
        <v>0.49734869922856706</v>
      </c>
      <c r="H60">
        <f t="shared" si="0"/>
        <v>-1.8469979726218195</v>
      </c>
      <c r="I60">
        <f t="shared" si="1"/>
        <v>5.9515744912805584</v>
      </c>
    </row>
    <row r="61" spans="2:9">
      <c r="B61">
        <f t="shared" si="7"/>
        <v>-1.7327436402666172</v>
      </c>
      <c r="C61">
        <f t="shared" si="2"/>
        <v>5.4607221791299789</v>
      </c>
      <c r="D61">
        <f t="shared" si="6"/>
        <v>3.5579272062227371E-2</v>
      </c>
      <c r="F61">
        <f t="shared" si="3"/>
        <v>-1.7778386896917114E-2</v>
      </c>
      <c r="G61">
        <f t="shared" si="4"/>
        <v>0.49968382899523922</v>
      </c>
      <c r="H61">
        <f t="shared" si="0"/>
        <v>-1.7505220271635342</v>
      </c>
      <c r="I61">
        <f t="shared" si="1"/>
        <v>5.9604060081252186</v>
      </c>
    </row>
    <row r="62" spans="2:9">
      <c r="B62">
        <f t="shared" ref="B62:B125" si="8">B61+$B$7</f>
        <v>-1.6699117871948213</v>
      </c>
      <c r="C62">
        <f t="shared" si="2"/>
        <v>5.4629576907245943</v>
      </c>
      <c r="D62">
        <f t="shared" si="6"/>
        <v>-2.7497257333049512E-2</v>
      </c>
      <c r="F62">
        <f t="shared" si="3"/>
        <v>1.3743433948831752E-2</v>
      </c>
      <c r="G62">
        <f t="shared" si="4"/>
        <v>0.49981108233340926</v>
      </c>
      <c r="H62">
        <f t="shared" si="0"/>
        <v>-1.6561683532459894</v>
      </c>
      <c r="I62">
        <f t="shared" si="1"/>
        <v>5.9627687730580039</v>
      </c>
    </row>
    <row r="63" spans="2:9">
      <c r="B63">
        <f t="shared" si="8"/>
        <v>-1.6070799341230253</v>
      </c>
      <c r="C63">
        <f t="shared" si="2"/>
        <v>5.4612299870919667</v>
      </c>
      <c r="D63">
        <f t="shared" si="6"/>
        <v>-8.5836376615796545E-2</v>
      </c>
      <c r="F63">
        <f t="shared" si="3"/>
        <v>4.2760948562636014E-2</v>
      </c>
      <c r="G63">
        <f t="shared" si="4"/>
        <v>0.49816814558743477</v>
      </c>
      <c r="H63">
        <f t="shared" si="0"/>
        <v>-1.5643189855603894</v>
      </c>
      <c r="I63">
        <f t="shared" si="1"/>
        <v>5.9593981326794019</v>
      </c>
    </row>
    <row r="64" spans="2:9">
      <c r="B64">
        <f t="shared" si="8"/>
        <v>-1.5442480810512293</v>
      </c>
      <c r="C64">
        <f t="shared" si="2"/>
        <v>5.4558367284882276</v>
      </c>
      <c r="D64">
        <f t="shared" si="6"/>
        <v>-0.13943808578599962</v>
      </c>
      <c r="F64">
        <f t="shared" si="3"/>
        <v>6.9050995908569363E-2</v>
      </c>
      <c r="G64">
        <f t="shared" si="4"/>
        <v>0.49520900634382115</v>
      </c>
      <c r="H64">
        <f t="shared" si="0"/>
        <v>-1.4751970851426599</v>
      </c>
      <c r="I64">
        <f t="shared" si="1"/>
        <v>5.9510457348320491</v>
      </c>
    </row>
    <row r="65" spans="2:9">
      <c r="B65">
        <f t="shared" si="8"/>
        <v>-1.4814162279794334</v>
      </c>
      <c r="C65">
        <f t="shared" si="2"/>
        <v>5.4470755751695092</v>
      </c>
      <c r="D65">
        <f t="shared" si="6"/>
        <v>-0.18830238484371523</v>
      </c>
      <c r="F65">
        <f t="shared" si="3"/>
        <v>9.2525113225265326E-2</v>
      </c>
      <c r="G65">
        <f t="shared" si="4"/>
        <v>0.49136453211709513</v>
      </c>
      <c r="H65">
        <f t="shared" si="0"/>
        <v>-1.388891114754168</v>
      </c>
      <c r="I65">
        <f t="shared" si="1"/>
        <v>5.9384401072866044</v>
      </c>
    </row>
    <row r="66" spans="2:9">
      <c r="B66">
        <f t="shared" si="8"/>
        <v>-1.4185843749076374</v>
      </c>
      <c r="C66">
        <f t="shared" si="2"/>
        <v>5.4352441873919402</v>
      </c>
      <c r="D66">
        <f t="shared" si="6"/>
        <v>-0.23242927378887271</v>
      </c>
      <c r="F66">
        <f t="shared" si="3"/>
        <v>0.113197206673086</v>
      </c>
      <c r="G66">
        <f t="shared" si="4"/>
        <v>0.48701785634759909</v>
      </c>
      <c r="H66">
        <f t="shared" si="0"/>
        <v>-1.3053871682345515</v>
      </c>
      <c r="I66">
        <f t="shared" si="1"/>
        <v>5.922262043739539</v>
      </c>
    </row>
    <row r="67" spans="2:9">
      <c r="B67">
        <f t="shared" si="8"/>
        <v>-1.3557525218358415</v>
      </c>
      <c r="C67">
        <f t="shared" si="2"/>
        <v>5.4206402254116535</v>
      </c>
      <c r="D67">
        <f t="shared" si="6"/>
        <v>-0.27181875262154276</v>
      </c>
      <c r="F67">
        <f t="shared" si="3"/>
        <v>0.13115064886048516</v>
      </c>
      <c r="G67">
        <f t="shared" si="4"/>
        <v>0.48249301269912059</v>
      </c>
      <c r="H67">
        <f t="shared" si="0"/>
        <v>-1.2246018729753563</v>
      </c>
      <c r="I67">
        <f t="shared" si="1"/>
        <v>5.9031332381107742</v>
      </c>
    </row>
    <row r="68" spans="2:9">
      <c r="B68">
        <f t="shared" si="8"/>
        <v>-1.2929206687640455</v>
      </c>
      <c r="C68">
        <f t="shared" si="2"/>
        <v>5.4035613494847778</v>
      </c>
      <c r="D68">
        <f t="shared" si="6"/>
        <v>-0.30647082134165471</v>
      </c>
      <c r="F68">
        <f t="shared" si="3"/>
        <v>0.14650939972512045</v>
      </c>
      <c r="G68">
        <f t="shared" si="4"/>
        <v>0.47805333990276117</v>
      </c>
      <c r="H68">
        <f t="shared" si="0"/>
        <v>-1.146411269038925</v>
      </c>
      <c r="I68">
        <f t="shared" si="1"/>
        <v>5.881614689387539</v>
      </c>
    </row>
    <row r="69" spans="2:9">
      <c r="B69">
        <f t="shared" si="8"/>
        <v>-1.2300888156922496</v>
      </c>
      <c r="C69">
        <f t="shared" si="2"/>
        <v>5.3843052198674464</v>
      </c>
      <c r="D69">
        <f t="shared" si="6"/>
        <v>-0.3363854799492792</v>
      </c>
      <c r="F69">
        <f t="shared" si="3"/>
        <v>0.15941507492019796</v>
      </c>
      <c r="G69">
        <f t="shared" si="4"/>
        <v>0.47390593358617872</v>
      </c>
      <c r="H69">
        <f t="shared" si="0"/>
        <v>-1.0706737407720517</v>
      </c>
      <c r="I69">
        <f t="shared" si="1"/>
        <v>5.8582111534536248</v>
      </c>
    </row>
    <row r="70" spans="2:9">
      <c r="B70">
        <f t="shared" si="8"/>
        <v>-1.1672569626204536</v>
      </c>
      <c r="C70">
        <f t="shared" si="2"/>
        <v>5.3631694968157877</v>
      </c>
      <c r="D70">
        <f t="shared" si="6"/>
        <v>-0.36156272844434556</v>
      </c>
      <c r="F70">
        <f t="shared" si="3"/>
        <v>0.17001007603283649</v>
      </c>
      <c r="G70">
        <f t="shared" si="4"/>
        <v>0.47020907482449681</v>
      </c>
      <c r="H70">
        <f t="shared" si="0"/>
        <v>-0.99724688658761718</v>
      </c>
      <c r="I70">
        <f t="shared" si="1"/>
        <v>5.8333785716402842</v>
      </c>
    </row>
    <row r="71" spans="2:9">
      <c r="B71">
        <f t="shared" si="8"/>
        <v>-1.1044251095486577</v>
      </c>
      <c r="C71">
        <f t="shared" si="2"/>
        <v>5.3404518405859349</v>
      </c>
      <c r="D71">
        <f t="shared" si="6"/>
        <v>-0.38200256682691036</v>
      </c>
      <c r="F71">
        <f t="shared" si="3"/>
        <v>0.17842594524601518</v>
      </c>
      <c r="G71">
        <f t="shared" si="4"/>
        <v>0.46708048777814093</v>
      </c>
      <c r="H71">
        <f t="shared" si="0"/>
        <v>-0.92599916430264251</v>
      </c>
      <c r="I71">
        <f t="shared" si="1"/>
        <v>5.8075323283640756</v>
      </c>
    </row>
    <row r="72" spans="2:9">
      <c r="B72">
        <f t="shared" si="8"/>
        <v>-1.0415932564768617</v>
      </c>
      <c r="C72">
        <f t="shared" si="2"/>
        <v>5.3164499114340176</v>
      </c>
      <c r="D72">
        <f t="shared" si="6"/>
        <v>-0.39770499509694601</v>
      </c>
      <c r="F72">
        <f t="shared" si="3"/>
        <v>0.18477577501828524</v>
      </c>
      <c r="G72">
        <f t="shared" si="4"/>
        <v>0.46460511508849323</v>
      </c>
      <c r="H72">
        <f t="shared" si="0"/>
        <v>-0.8568174814585765</v>
      </c>
      <c r="I72">
        <f t="shared" si="1"/>
        <v>5.7810550265225107</v>
      </c>
    </row>
    <row r="73" spans="2:9">
      <c r="B73">
        <f t="shared" si="8"/>
        <v>-0.9787614034050659</v>
      </c>
      <c r="C73">
        <f t="shared" si="2"/>
        <v>5.291461369616167</v>
      </c>
      <c r="D73">
        <f t="shared" si="6"/>
        <v>-0.40867001325446523</v>
      </c>
      <c r="F73">
        <f t="shared" si="3"/>
        <v>0.18914953064770609</v>
      </c>
      <c r="G73">
        <f t="shared" si="4"/>
        <v>0.46284171706508098</v>
      </c>
      <c r="H73">
        <f t="shared" ref="H73:H136" si="9">B73+F73</f>
        <v>-0.78961187275735978</v>
      </c>
      <c r="I73">
        <f t="shared" ref="I73:I136" si="10">C73+G73</f>
        <v>5.7543030866812481</v>
      </c>
    </row>
    <row r="74" spans="2:9">
      <c r="B74">
        <f t="shared" si="8"/>
        <v>-0.91592955033327006</v>
      </c>
      <c r="C74">
        <f t="shared" ref="C74:C137" si="11">1/5*B74^3+1/2*B74^2+5</f>
        <v>5.2657838753885136</v>
      </c>
      <c r="D74">
        <f t="shared" si="6"/>
        <v>-0.41489762129945462</v>
      </c>
      <c r="F74">
        <f t="shared" ref="F74:F137" si="12">-$B$6*D74/SQRT(1+D74^2)</f>
        <v>0.19161133608838923</v>
      </c>
      <c r="G74">
        <f t="shared" ref="G74:G137" si="13">ABS(1/D74*F74)</f>
        <v>0.46182799382716322</v>
      </c>
      <c r="H74">
        <f t="shared" si="9"/>
        <v>-0.72431821424488085</v>
      </c>
      <c r="I74">
        <f t="shared" si="10"/>
        <v>5.7276118692156768</v>
      </c>
    </row>
    <row r="75" spans="2:9">
      <c r="B75">
        <f t="shared" si="8"/>
        <v>-0.85309769726147422</v>
      </c>
      <c r="C75">
        <f t="shared" si="11"/>
        <v>5.2397150890071886</v>
      </c>
      <c r="D75">
        <f t="shared" ref="D75:D138" si="14">(C76-C75)/(B76-B75)</f>
        <v>-0.4163878192319283</v>
      </c>
      <c r="F75">
        <f t="shared" si="12"/>
        <v>0.19219801549456247</v>
      </c>
      <c r="G75">
        <f t="shared" si="13"/>
        <v>0.46158414491829319</v>
      </c>
      <c r="H75">
        <f t="shared" si="9"/>
        <v>-0.66089968176691172</v>
      </c>
      <c r="I75">
        <f t="shared" si="10"/>
        <v>5.7012992339254822</v>
      </c>
    </row>
    <row r="76" spans="2:9">
      <c r="B76">
        <f t="shared" si="8"/>
        <v>-0.79026584418967838</v>
      </c>
      <c r="C76">
        <f t="shared" si="11"/>
        <v>5.2135526707283226</v>
      </c>
      <c r="D76">
        <f t="shared" si="14"/>
        <v>-0.41314060705187217</v>
      </c>
      <c r="F76">
        <f t="shared" si="12"/>
        <v>0.19091841968511031</v>
      </c>
      <c r="G76">
        <f t="shared" si="13"/>
        <v>0.46211487427363779</v>
      </c>
      <c r="H76">
        <f t="shared" si="9"/>
        <v>-0.59934742450456802</v>
      </c>
      <c r="I76">
        <f t="shared" si="10"/>
        <v>5.6756675450019607</v>
      </c>
    </row>
    <row r="77" spans="2:9">
      <c r="B77">
        <f t="shared" si="8"/>
        <v>-0.72743399111788254</v>
      </c>
      <c r="C77">
        <f t="shared" si="11"/>
        <v>5.1875942808080469</v>
      </c>
      <c r="D77">
        <f t="shared" si="14"/>
        <v>-0.4051559847592861</v>
      </c>
      <c r="F77">
        <f t="shared" si="12"/>
        <v>0.18775328125054161</v>
      </c>
      <c r="G77">
        <f t="shared" si="13"/>
        <v>0.46340986758986369</v>
      </c>
      <c r="H77">
        <f t="shared" si="9"/>
        <v>-0.53968070986734096</v>
      </c>
      <c r="I77">
        <f t="shared" si="10"/>
        <v>5.6510041483979103</v>
      </c>
    </row>
    <row r="78" spans="2:9">
      <c r="B78">
        <f t="shared" si="8"/>
        <v>-0.6646021380460867</v>
      </c>
      <c r="C78">
        <f t="shared" si="11"/>
        <v>5.1621375795024926</v>
      </c>
      <c r="D78">
        <f t="shared" si="14"/>
        <v>-0.39243395235418432</v>
      </c>
      <c r="F78">
        <f t="shared" si="12"/>
        <v>0.18265553831272405</v>
      </c>
      <c r="G78">
        <f t="shared" si="13"/>
        <v>0.46544275085523573</v>
      </c>
      <c r="H78">
        <f t="shared" si="9"/>
        <v>-0.48194659973336262</v>
      </c>
      <c r="I78">
        <f t="shared" si="10"/>
        <v>5.6275803303577288</v>
      </c>
    </row>
    <row r="79" spans="2:9">
      <c r="B79">
        <f t="shared" si="8"/>
        <v>-0.60177028497429086</v>
      </c>
      <c r="C79">
        <f t="shared" si="11"/>
        <v>5.1374802270677904</v>
      </c>
      <c r="D79">
        <f t="shared" si="14"/>
        <v>-0.37497450983658098</v>
      </c>
      <c r="F79">
        <f t="shared" si="12"/>
        <v>0.17555125833555701</v>
      </c>
      <c r="G79">
        <f t="shared" si="13"/>
        <v>0.4681685120731664</v>
      </c>
      <c r="H79">
        <f t="shared" si="9"/>
        <v>-0.42621902663873384</v>
      </c>
      <c r="I79">
        <f t="shared" si="10"/>
        <v>5.6056487391409568</v>
      </c>
    </row>
    <row r="80" spans="2:9">
      <c r="B80">
        <f t="shared" si="8"/>
        <v>-0.53893843190249502</v>
      </c>
      <c r="C80">
        <f t="shared" si="11"/>
        <v>5.1139198837600697</v>
      </c>
      <c r="D80">
        <f t="shared" si="14"/>
        <v>-0.35277765720641951</v>
      </c>
      <c r="F80">
        <f t="shared" si="12"/>
        <v>0.16634149519385732</v>
      </c>
      <c r="G80">
        <f t="shared" si="13"/>
        <v>0.47151936012922308</v>
      </c>
      <c r="H80">
        <f t="shared" si="9"/>
        <v>-0.37259693670863769</v>
      </c>
      <c r="I80">
        <f t="shared" si="10"/>
        <v>5.5854392438892928</v>
      </c>
    </row>
    <row r="81" spans="2:9">
      <c r="B81">
        <f t="shared" si="8"/>
        <v>-0.47610657883069918</v>
      </c>
      <c r="C81">
        <f t="shared" si="11"/>
        <v>5.0917542098354636</v>
      </c>
      <c r="D81">
        <f t="shared" si="14"/>
        <v>-0.32584339446375649</v>
      </c>
      <c r="F81">
        <f t="shared" si="12"/>
        <v>0.1549056358086609</v>
      </c>
      <c r="G81">
        <f t="shared" si="13"/>
        <v>0.475399036594222</v>
      </c>
      <c r="H81">
        <f t="shared" si="9"/>
        <v>-0.32120094302203828</v>
      </c>
      <c r="I81">
        <f t="shared" si="10"/>
        <v>5.5671532464296858</v>
      </c>
    </row>
    <row r="82" spans="2:9">
      <c r="B82">
        <f t="shared" si="8"/>
        <v>-0.41327472575890334</v>
      </c>
      <c r="C82">
        <f t="shared" si="11"/>
        <v>5.0712808655501016</v>
      </c>
      <c r="D82">
        <f t="shared" si="14"/>
        <v>-0.29417172160856359</v>
      </c>
      <c r="F82">
        <f t="shared" si="12"/>
        <v>0.14110703492288304</v>
      </c>
      <c r="G82">
        <f t="shared" si="13"/>
        <v>0.47967572869103164</v>
      </c>
      <c r="H82">
        <f t="shared" si="9"/>
        <v>-0.27216769083602033</v>
      </c>
      <c r="I82">
        <f t="shared" si="10"/>
        <v>5.550956594241133</v>
      </c>
    </row>
    <row r="83" spans="2:9">
      <c r="B83">
        <f t="shared" si="8"/>
        <v>-0.3504428726871075</v>
      </c>
      <c r="C83">
        <f t="shared" si="11"/>
        <v>5.0527975111601151</v>
      </c>
      <c r="D83">
        <f t="shared" si="14"/>
        <v>-0.25776263864084081</v>
      </c>
      <c r="F83">
        <f t="shared" si="12"/>
        <v>0.12480196943792493</v>
      </c>
      <c r="G83">
        <f t="shared" si="13"/>
        <v>0.48417400634938595</v>
      </c>
      <c r="H83">
        <f t="shared" si="9"/>
        <v>-0.22564090324918257</v>
      </c>
      <c r="I83">
        <f t="shared" si="10"/>
        <v>5.5369715175095013</v>
      </c>
    </row>
    <row r="84" spans="2:9">
      <c r="B84">
        <f t="shared" si="8"/>
        <v>-0.28761101961531166</v>
      </c>
      <c r="C84">
        <f t="shared" si="11"/>
        <v>5.0366018069216354</v>
      </c>
      <c r="D84">
        <f t="shared" si="14"/>
        <v>-0.21661614556061634</v>
      </c>
      <c r="F84">
        <f t="shared" si="12"/>
        <v>0.1058530923947653</v>
      </c>
      <c r="G84">
        <f t="shared" si="13"/>
        <v>0.4886666786578201</v>
      </c>
      <c r="H84">
        <f t="shared" si="9"/>
        <v>-0.18175792722054634</v>
      </c>
      <c r="I84">
        <f t="shared" si="10"/>
        <v>5.5252684855794554</v>
      </c>
    </row>
    <row r="85" spans="2:9">
      <c r="B85">
        <f t="shared" si="8"/>
        <v>-0.22477916654351579</v>
      </c>
      <c r="C85">
        <f t="shared" si="11"/>
        <v>5.022991413090792</v>
      </c>
      <c r="D85">
        <f t="shared" si="14"/>
        <v>-0.17073224236784801</v>
      </c>
      <c r="F85">
        <f t="shared" si="12"/>
        <v>8.4148487686266232E-2</v>
      </c>
      <c r="G85">
        <f t="shared" si="13"/>
        <v>0.49286816900679875</v>
      </c>
      <c r="H85">
        <f t="shared" si="9"/>
        <v>-0.14063067885724956</v>
      </c>
      <c r="I85">
        <f t="shared" si="10"/>
        <v>5.5158595820975904</v>
      </c>
    </row>
    <row r="86" spans="2:9">
      <c r="B86">
        <f t="shared" si="8"/>
        <v>-0.16194731347171992</v>
      </c>
      <c r="C86">
        <f t="shared" si="11"/>
        <v>5.0122639899237171</v>
      </c>
      <c r="D86">
        <f t="shared" si="14"/>
        <v>-0.12011092906256396</v>
      </c>
      <c r="F86">
        <f t="shared" si="12"/>
        <v>5.9626896945830024E-2</v>
      </c>
      <c r="G86">
        <f t="shared" si="13"/>
        <v>0.49643190183610414</v>
      </c>
      <c r="H86">
        <f t="shared" si="9"/>
        <v>-0.1023204165258899</v>
      </c>
      <c r="I86">
        <f t="shared" si="10"/>
        <v>5.508695891759821</v>
      </c>
    </row>
    <row r="87" spans="2:9">
      <c r="B87">
        <f t="shared" si="8"/>
        <v>-9.9115460399924055E-2</v>
      </c>
      <c r="C87">
        <f t="shared" si="11"/>
        <v>5.0047171976765412</v>
      </c>
      <c r="D87">
        <f t="shared" si="14"/>
        <v>-6.4752205644764194E-2</v>
      </c>
      <c r="F87">
        <f t="shared" si="12"/>
        <v>3.2308441477320482E-2</v>
      </c>
      <c r="G87">
        <f t="shared" si="13"/>
        <v>0.49895507273632017</v>
      </c>
      <c r="H87">
        <f t="shared" si="9"/>
        <v>-6.6807018922603573E-2</v>
      </c>
      <c r="I87">
        <f t="shared" si="10"/>
        <v>5.5036722704128618</v>
      </c>
    </row>
    <row r="88" spans="2:9">
      <c r="B88">
        <f t="shared" si="8"/>
        <v>-3.6283607328128187E-2</v>
      </c>
      <c r="C88">
        <f t="shared" si="11"/>
        <v>5.0006486966053947</v>
      </c>
      <c r="D88">
        <f t="shared" si="14"/>
        <v>-4.6560721144204452E-3</v>
      </c>
      <c r="F88">
        <f t="shared" si="12"/>
        <v>2.3280108228649005E-3</v>
      </c>
      <c r="G88">
        <f t="shared" si="13"/>
        <v>0.49999458033623578</v>
      </c>
      <c r="H88">
        <f t="shared" si="9"/>
        <v>-3.3955596505263287E-2</v>
      </c>
      <c r="I88">
        <f t="shared" si="10"/>
        <v>5.5006432769416307</v>
      </c>
    </row>
    <row r="89" spans="2:9">
      <c r="B89">
        <f t="shared" si="8"/>
        <v>2.6548245743667681E-2</v>
      </c>
      <c r="C89">
        <f t="shared" si="11"/>
        <v>5.0003561469664097</v>
      </c>
      <c r="D89">
        <f t="shared" si="14"/>
        <v>6.0177471528410756E-2</v>
      </c>
      <c r="F89">
        <f t="shared" si="12"/>
        <v>-3.003440269630079E-2</v>
      </c>
      <c r="G89">
        <f t="shared" si="13"/>
        <v>0.4990971194614095</v>
      </c>
      <c r="H89">
        <f t="shared" si="9"/>
        <v>-3.4861569526331085E-3</v>
      </c>
      <c r="I89">
        <f t="shared" si="10"/>
        <v>5.4994532664278193</v>
      </c>
    </row>
    <row r="90" spans="2:9">
      <c r="B90">
        <f t="shared" si="8"/>
        <v>8.9380098815463549E-2</v>
      </c>
      <c r="C90">
        <f t="shared" si="11"/>
        <v>5.004137209015715</v>
      </c>
      <c r="D90">
        <f t="shared" si="14"/>
        <v>0.1297484252838001</v>
      </c>
      <c r="F90">
        <f t="shared" si="12"/>
        <v>-6.4334944506539454E-2</v>
      </c>
      <c r="G90">
        <f t="shared" si="13"/>
        <v>0.49584374042165796</v>
      </c>
      <c r="H90">
        <f t="shared" si="9"/>
        <v>2.5045154308924095E-2</v>
      </c>
      <c r="I90">
        <f t="shared" si="10"/>
        <v>5.499980949437373</v>
      </c>
    </row>
    <row r="91" spans="2:9">
      <c r="B91">
        <f t="shared" si="8"/>
        <v>0.15221195188725942</v>
      </c>
      <c r="C91">
        <f t="shared" si="11"/>
        <v>5.0122895430094436</v>
      </c>
      <c r="D91">
        <f t="shared" si="14"/>
        <v>0.20405678915169101</v>
      </c>
      <c r="F91">
        <f t="shared" si="12"/>
        <v>-9.9968321671570881E-2</v>
      </c>
      <c r="G91">
        <f t="shared" si="13"/>
        <v>0.48990441380147753</v>
      </c>
      <c r="H91">
        <f t="shared" si="9"/>
        <v>5.2243630215688536E-2</v>
      </c>
      <c r="I91">
        <f t="shared" si="10"/>
        <v>5.5021939568109213</v>
      </c>
    </row>
    <row r="92" spans="2:9">
      <c r="B92">
        <f t="shared" si="8"/>
        <v>0.21504380495905528</v>
      </c>
      <c r="C92">
        <f t="shared" si="11"/>
        <v>5.0251108092037251</v>
      </c>
      <c r="D92">
        <f t="shared" si="14"/>
        <v>0.28310256313211191</v>
      </c>
      <c r="F92">
        <f t="shared" si="12"/>
        <v>-0.13619851158187218</v>
      </c>
      <c r="G92">
        <f t="shared" si="13"/>
        <v>0.48109247078174328</v>
      </c>
      <c r="H92">
        <f t="shared" si="9"/>
        <v>7.8845293377183101E-2</v>
      </c>
      <c r="I92">
        <f t="shared" si="10"/>
        <v>5.5062032799854688</v>
      </c>
    </row>
    <row r="93" spans="2:9">
      <c r="B93">
        <f t="shared" si="8"/>
        <v>0.27787565803085112</v>
      </c>
      <c r="C93">
        <f t="shared" si="11"/>
        <v>5.0428986678546908</v>
      </c>
      <c r="D93">
        <f t="shared" si="14"/>
        <v>0.36688574722506256</v>
      </c>
      <c r="F93">
        <f t="shared" si="12"/>
        <v>-0.17221797145909964</v>
      </c>
      <c r="G93">
        <f t="shared" si="13"/>
        <v>0.46940491082487912</v>
      </c>
      <c r="H93">
        <f t="shared" si="9"/>
        <v>0.10565768657175148</v>
      </c>
      <c r="I93">
        <f t="shared" si="10"/>
        <v>5.5123035786795702</v>
      </c>
    </row>
    <row r="94" spans="2:9">
      <c r="B94">
        <f t="shared" si="8"/>
        <v>0.34070751110264696</v>
      </c>
      <c r="C94">
        <f t="shared" si="11"/>
        <v>5.0659507792184719</v>
      </c>
      <c r="D94">
        <f t="shared" si="14"/>
        <v>0.45540634143051478</v>
      </c>
      <c r="F94">
        <f t="shared" si="12"/>
        <v>-0.20722607589888895</v>
      </c>
      <c r="G94">
        <f t="shared" si="13"/>
        <v>0.45503555187210143</v>
      </c>
      <c r="H94">
        <f t="shared" si="9"/>
        <v>0.13348143520375802</v>
      </c>
      <c r="I94">
        <f t="shared" si="10"/>
        <v>5.5209863310905734</v>
      </c>
    </row>
    <row r="95" spans="2:9">
      <c r="B95">
        <f t="shared" si="8"/>
        <v>0.40353936417444281</v>
      </c>
      <c r="C95">
        <f t="shared" si="11"/>
        <v>5.0945648035511981</v>
      </c>
      <c r="D95">
        <f t="shared" si="14"/>
        <v>0.54866434574851097</v>
      </c>
      <c r="F95">
        <f t="shared" si="12"/>
        <v>-0.24050973506885631</v>
      </c>
      <c r="G95">
        <f t="shared" si="13"/>
        <v>0.4383549558715043</v>
      </c>
      <c r="H95">
        <f t="shared" si="9"/>
        <v>0.16302962910558649</v>
      </c>
      <c r="I95">
        <f t="shared" si="10"/>
        <v>5.5329197594227022</v>
      </c>
    </row>
    <row r="96" spans="2:9">
      <c r="B96">
        <f t="shared" si="8"/>
        <v>0.46637121724623865</v>
      </c>
      <c r="C96">
        <f t="shared" si="11"/>
        <v>5.1290384011090016</v>
      </c>
      <c r="D96">
        <f t="shared" si="14"/>
        <v>0.64665976017903715</v>
      </c>
      <c r="F96">
        <f t="shared" si="12"/>
        <v>-0.27150752507431702</v>
      </c>
      <c r="G96">
        <f t="shared" si="13"/>
        <v>0.41986148171512366</v>
      </c>
      <c r="H96">
        <f t="shared" si="9"/>
        <v>0.19486369217192162</v>
      </c>
      <c r="I96">
        <f t="shared" si="10"/>
        <v>5.5488998828241254</v>
      </c>
    </row>
    <row r="97" spans="2:9">
      <c r="B97">
        <f t="shared" si="8"/>
        <v>0.52920307031803449</v>
      </c>
      <c r="C97">
        <f t="shared" si="11"/>
        <v>5.1696692321480135</v>
      </c>
      <c r="D97">
        <f t="shared" si="14"/>
        <v>0.74939258472205061</v>
      </c>
      <c r="F97">
        <f t="shared" si="12"/>
        <v>-0.29984443366868513</v>
      </c>
      <c r="G97">
        <f t="shared" si="13"/>
        <v>0.40011662749491617</v>
      </c>
      <c r="H97">
        <f t="shared" si="9"/>
        <v>0.22935863664934936</v>
      </c>
      <c r="I97">
        <f t="shared" si="10"/>
        <v>5.5697858596429297</v>
      </c>
    </row>
    <row r="98" spans="2:9">
      <c r="B98">
        <f t="shared" si="8"/>
        <v>0.59203492338983033</v>
      </c>
      <c r="C98">
        <f t="shared" si="11"/>
        <v>5.2167549569243628</v>
      </c>
      <c r="D98">
        <f t="shared" si="14"/>
        <v>0.85686281937762232</v>
      </c>
      <c r="F98">
        <f t="shared" si="12"/>
        <v>-0.32533438926759278</v>
      </c>
      <c r="G98">
        <f t="shared" si="13"/>
        <v>0.37968083327958807</v>
      </c>
      <c r="H98">
        <f t="shared" si="9"/>
        <v>0.26670053412223754</v>
      </c>
      <c r="I98">
        <f t="shared" si="10"/>
        <v>5.5964357902039508</v>
      </c>
    </row>
    <row r="99" spans="2:9">
      <c r="B99">
        <f t="shared" si="8"/>
        <v>0.65486677646162617</v>
      </c>
      <c r="C99">
        <f t="shared" si="11"/>
        <v>5.2705932356941823</v>
      </c>
      <c r="D99">
        <f t="shared" si="14"/>
        <v>0.96907046414569553</v>
      </c>
      <c r="F99">
        <f t="shared" si="12"/>
        <v>-0.34795696250138208</v>
      </c>
      <c r="G99">
        <f t="shared" si="13"/>
        <v>0.35906260212783486</v>
      </c>
      <c r="H99">
        <f t="shared" si="9"/>
        <v>0.30690981396024408</v>
      </c>
      <c r="I99">
        <f t="shared" si="10"/>
        <v>5.6296558378220167</v>
      </c>
    </row>
    <row r="100" spans="2:9">
      <c r="B100">
        <f t="shared" si="8"/>
        <v>0.71769862953342201</v>
      </c>
      <c r="C100">
        <f t="shared" si="11"/>
        <v>5.3314817287136016</v>
      </c>
      <c r="D100">
        <f t="shared" si="14"/>
        <v>1.0860155190262988</v>
      </c>
      <c r="F100">
        <f t="shared" si="12"/>
        <v>-0.36781937528357983</v>
      </c>
      <c r="G100">
        <f t="shared" si="13"/>
        <v>0.33868703424547725</v>
      </c>
      <c r="H100">
        <f t="shared" si="9"/>
        <v>0.34987925424984218</v>
      </c>
      <c r="I100">
        <f t="shared" si="10"/>
        <v>5.6701687629590785</v>
      </c>
    </row>
    <row r="101" spans="2:9">
      <c r="B101">
        <f t="shared" si="8"/>
        <v>0.78053048260521785</v>
      </c>
      <c r="C101">
        <f t="shared" si="11"/>
        <v>5.3997180962387521</v>
      </c>
      <c r="D101">
        <f t="shared" si="14"/>
        <v>1.2076979840194317</v>
      </c>
      <c r="F101">
        <f t="shared" si="12"/>
        <v>-0.38511479136437288</v>
      </c>
      <c r="G101">
        <f t="shared" si="13"/>
        <v>0.31888336029397263</v>
      </c>
      <c r="H101">
        <f t="shared" si="9"/>
        <v>0.39541569124084497</v>
      </c>
      <c r="I101">
        <f t="shared" si="10"/>
        <v>5.718601456532725</v>
      </c>
    </row>
    <row r="102" spans="2:9">
      <c r="B102">
        <f t="shared" si="8"/>
        <v>0.84336233567701369</v>
      </c>
      <c r="C102">
        <f t="shared" si="11"/>
        <v>5.4755999985257651</v>
      </c>
      <c r="D102">
        <f t="shared" si="14"/>
        <v>1.3341178591250804</v>
      </c>
      <c r="F102">
        <f t="shared" si="12"/>
        <v>-0.40008468094637251</v>
      </c>
      <c r="G102">
        <f t="shared" si="13"/>
        <v>0.29988705886056394</v>
      </c>
      <c r="H102">
        <f t="shared" si="9"/>
        <v>0.44327765473064118</v>
      </c>
      <c r="I102">
        <f t="shared" si="10"/>
        <v>5.7754870573863286</v>
      </c>
    </row>
    <row r="103" spans="2:9">
      <c r="B103">
        <f t="shared" si="8"/>
        <v>0.90619418874880953</v>
      </c>
      <c r="C103">
        <f t="shared" si="11"/>
        <v>5.5594250958307709</v>
      </c>
      <c r="D103">
        <f t="shared" si="14"/>
        <v>1.4652751443432448</v>
      </c>
      <c r="F103">
        <f t="shared" si="12"/>
        <v>-0.41298916644554579</v>
      </c>
      <c r="G103">
        <f t="shared" si="13"/>
        <v>0.28185093293905072</v>
      </c>
      <c r="H103">
        <f t="shared" si="9"/>
        <v>0.49320502230326374</v>
      </c>
      <c r="I103">
        <f t="shared" si="10"/>
        <v>5.8412760287698218</v>
      </c>
    </row>
    <row r="104" spans="2:9">
      <c r="B104">
        <f t="shared" si="8"/>
        <v>0.96902604182060537</v>
      </c>
      <c r="C104">
        <f t="shared" si="11"/>
        <v>5.6514910484099001</v>
      </c>
      <c r="D104">
        <f t="shared" si="14"/>
        <v>1.6011698396739502</v>
      </c>
      <c r="F104">
        <f t="shared" si="12"/>
        <v>-0.42408616395742477</v>
      </c>
      <c r="G104">
        <f t="shared" si="13"/>
        <v>0.26486019999213972</v>
      </c>
      <c r="H104">
        <f t="shared" si="9"/>
        <v>0.54493987786318066</v>
      </c>
      <c r="I104">
        <f t="shared" si="10"/>
        <v>5.91635124840204</v>
      </c>
    </row>
    <row r="105" spans="2:9">
      <c r="B105">
        <f t="shared" si="8"/>
        <v>1.0318578948924013</v>
      </c>
      <c r="C105">
        <f t="shared" si="11"/>
        <v>5.7520955165192849</v>
      </c>
      <c r="D105">
        <f t="shared" si="14"/>
        <v>1.74180194511716</v>
      </c>
      <c r="F105">
        <f t="shared" si="12"/>
        <v>-0.4336183078661317</v>
      </c>
      <c r="G105">
        <f t="shared" si="13"/>
        <v>0.24894811323509286</v>
      </c>
      <c r="H105">
        <f t="shared" si="9"/>
        <v>0.59823958702626956</v>
      </c>
      <c r="I105">
        <f t="shared" si="10"/>
        <v>6.0010436297543777</v>
      </c>
    </row>
    <row r="106" spans="2:9">
      <c r="B106">
        <f t="shared" si="8"/>
        <v>1.0946897479641973</v>
      </c>
      <c r="C106">
        <f t="shared" si="11"/>
        <v>5.8615361604150547</v>
      </c>
      <c r="D106">
        <f t="shared" si="14"/>
        <v>1.8871714606729137</v>
      </c>
      <c r="F106">
        <f t="shared" si="12"/>
        <v>-0.44180590675802506</v>
      </c>
      <c r="G106">
        <f t="shared" si="13"/>
        <v>0.23411010391206805</v>
      </c>
      <c r="H106">
        <f t="shared" si="9"/>
        <v>0.65288384120617216</v>
      </c>
      <c r="I106">
        <f t="shared" si="10"/>
        <v>6.0956462643271223</v>
      </c>
    </row>
    <row r="107" spans="2:9">
      <c r="B107">
        <f t="shared" si="8"/>
        <v>1.1575216010359932</v>
      </c>
      <c r="C107">
        <f t="shared" si="11"/>
        <v>5.9801106403533417</v>
      </c>
      <c r="D107">
        <f t="shared" si="14"/>
        <v>2.037278386341169</v>
      </c>
      <c r="F107">
        <f t="shared" si="12"/>
        <v>-0.44884413060643658</v>
      </c>
      <c r="G107">
        <f t="shared" si="13"/>
        <v>0.22031556100319405</v>
      </c>
      <c r="H107">
        <f t="shared" si="9"/>
        <v>0.70867747042955664</v>
      </c>
      <c r="I107">
        <f t="shared" si="10"/>
        <v>6.2004262013565361</v>
      </c>
    </row>
    <row r="108" spans="2:9">
      <c r="B108">
        <f t="shared" si="8"/>
        <v>1.2203534541077892</v>
      </c>
      <c r="C108">
        <f t="shared" si="11"/>
        <v>6.1081166165902756</v>
      </c>
      <c r="D108">
        <f t="shared" si="14"/>
        <v>2.1921227221219541</v>
      </c>
      <c r="F108">
        <f t="shared" si="12"/>
        <v>-0.45490291298471225</v>
      </c>
      <c r="G108">
        <f t="shared" si="13"/>
        <v>0.20751708305106684</v>
      </c>
      <c r="H108">
        <f t="shared" si="9"/>
        <v>0.76545054112307698</v>
      </c>
      <c r="I108">
        <f t="shared" si="10"/>
        <v>6.3156336996413422</v>
      </c>
    </row>
    <row r="109" spans="2:9">
      <c r="B109">
        <f t="shared" si="8"/>
        <v>1.2831853071795851</v>
      </c>
      <c r="C109">
        <f t="shared" si="11"/>
        <v>6.2458517493819876</v>
      </c>
      <c r="D109">
        <f t="shared" si="14"/>
        <v>2.351704468015269</v>
      </c>
      <c r="F109">
        <f t="shared" si="12"/>
        <v>-0.46012843157123673</v>
      </c>
      <c r="G109">
        <f t="shared" si="13"/>
        <v>0.19565742117229726</v>
      </c>
      <c r="H109">
        <f t="shared" si="9"/>
        <v>0.82305687560834839</v>
      </c>
      <c r="I109">
        <f t="shared" si="10"/>
        <v>6.4415091705542853</v>
      </c>
    </row>
    <row r="110" spans="2:9">
      <c r="B110">
        <f t="shared" si="8"/>
        <v>1.3460171602513811</v>
      </c>
      <c r="C110">
        <f t="shared" si="11"/>
        <v>6.3936136989846091</v>
      </c>
      <c r="D110">
        <f t="shared" si="14"/>
        <v>2.5160236240210998</v>
      </c>
      <c r="F110">
        <f t="shared" si="12"/>
        <v>-0.46464538327881882</v>
      </c>
      <c r="G110">
        <f t="shared" si="13"/>
        <v>0.18467449146452142</v>
      </c>
      <c r="H110">
        <f t="shared" si="9"/>
        <v>0.88137177697256219</v>
      </c>
      <c r="I110">
        <f t="shared" si="10"/>
        <v>6.5782881904491308</v>
      </c>
    </row>
    <row r="111" spans="2:9">
      <c r="B111">
        <f t="shared" si="8"/>
        <v>1.408849013323177</v>
      </c>
      <c r="C111">
        <f t="shared" si="11"/>
        <v>6.5517001256542704</v>
      </c>
      <c r="D111">
        <f t="shared" si="14"/>
        <v>2.6850801901394603</v>
      </c>
      <c r="F111">
        <f t="shared" si="12"/>
        <v>-0.46855955092521218</v>
      </c>
      <c r="G111">
        <f t="shared" si="13"/>
        <v>0.17450486307482524</v>
      </c>
      <c r="H111">
        <f t="shared" si="9"/>
        <v>0.94028946239796485</v>
      </c>
      <c r="I111">
        <f t="shared" si="10"/>
        <v>6.726204988729096</v>
      </c>
    </row>
    <row r="112" spans="2:9">
      <c r="B112">
        <f t="shared" si="8"/>
        <v>1.471680866394973</v>
      </c>
      <c r="C112">
        <f t="shared" si="11"/>
        <v>6.7204086896471029</v>
      </c>
      <c r="D112">
        <f t="shared" si="14"/>
        <v>2.8588741663703368</v>
      </c>
      <c r="F112">
        <f t="shared" si="12"/>
        <v>-0.47196036116847628</v>
      </c>
      <c r="G112">
        <f t="shared" si="13"/>
        <v>0.16508609113344894</v>
      </c>
      <c r="H112">
        <f t="shared" si="9"/>
        <v>0.99972050522649669</v>
      </c>
      <c r="I112">
        <f t="shared" si="10"/>
        <v>6.8854947807805518</v>
      </c>
    </row>
    <row r="113" spans="2:9">
      <c r="B113">
        <f t="shared" si="8"/>
        <v>1.5345127194667689</v>
      </c>
      <c r="C113">
        <f t="shared" si="11"/>
        <v>6.900037051219237</v>
      </c>
      <c r="D113">
        <f t="shared" si="14"/>
        <v>3.0374055527137287</v>
      </c>
      <c r="F113">
        <f t="shared" si="12"/>
        <v>-0.47492327036037724</v>
      </c>
      <c r="G113">
        <f t="shared" si="13"/>
        <v>0.15635820180023818</v>
      </c>
      <c r="H113">
        <f t="shared" si="9"/>
        <v>1.0595894491063917</v>
      </c>
      <c r="I113">
        <f t="shared" si="10"/>
        <v>7.0563952530194749</v>
      </c>
    </row>
    <row r="114" spans="2:9">
      <c r="B114">
        <f t="shared" si="8"/>
        <v>1.5973445725385649</v>
      </c>
      <c r="C114">
        <f t="shared" si="11"/>
        <v>7.0908828706268032</v>
      </c>
      <c r="D114">
        <f t="shared" si="14"/>
        <v>3.2206743491696646</v>
      </c>
      <c r="F114">
        <f t="shared" si="12"/>
        <v>-0.47751190230158613</v>
      </c>
      <c r="G114">
        <f t="shared" si="13"/>
        <v>0.14826457149407093</v>
      </c>
      <c r="H114">
        <f t="shared" si="9"/>
        <v>1.1198326702369787</v>
      </c>
      <c r="I114">
        <f t="shared" si="10"/>
        <v>7.2391474421208741</v>
      </c>
    </row>
    <row r="115" spans="2:9">
      <c r="B115">
        <f t="shared" si="8"/>
        <v>1.6601764256103608</v>
      </c>
      <c r="C115">
        <f t="shared" si="11"/>
        <v>7.2932438081259336</v>
      </c>
      <c r="D115">
        <f t="shared" si="14"/>
        <v>3.4086805557381021</v>
      </c>
      <c r="F115">
        <f t="shared" si="12"/>
        <v>-0.47977991454019936</v>
      </c>
      <c r="G115">
        <f t="shared" si="13"/>
        <v>0.14075238400751511</v>
      </c>
      <c r="H115">
        <f t="shared" si="9"/>
        <v>1.1803965110701615</v>
      </c>
      <c r="I115">
        <f t="shared" si="10"/>
        <v>7.4339961921334492</v>
      </c>
    </row>
    <row r="116" spans="2:9">
      <c r="B116">
        <f t="shared" si="8"/>
        <v>1.7230082786821568</v>
      </c>
      <c r="C116">
        <f t="shared" si="11"/>
        <v>7.5074175239727579</v>
      </c>
      <c r="D116">
        <f t="shared" si="14"/>
        <v>3.6014241724190836</v>
      </c>
      <c r="F116">
        <f t="shared" si="12"/>
        <v>-0.48177259955435181</v>
      </c>
      <c r="G116">
        <f t="shared" si="13"/>
        <v>0.13377280111682713</v>
      </c>
      <c r="H116">
        <f t="shared" si="9"/>
        <v>1.241235679127805</v>
      </c>
      <c r="I116">
        <f t="shared" si="10"/>
        <v>7.6411903250895854</v>
      </c>
    </row>
    <row r="117" spans="2:9">
      <c r="B117">
        <f t="shared" si="8"/>
        <v>1.7858401317539527</v>
      </c>
      <c r="C117">
        <f t="shared" si="11"/>
        <v>7.7337016784234081</v>
      </c>
      <c r="D117">
        <f t="shared" si="14"/>
        <v>3.7989051992125669</v>
      </c>
      <c r="F117">
        <f t="shared" si="12"/>
        <v>-0.48352824233231156</v>
      </c>
      <c r="G117">
        <f t="shared" si="13"/>
        <v>0.12728094463440068</v>
      </c>
      <c r="H117">
        <f t="shared" si="9"/>
        <v>1.3023118894216412</v>
      </c>
      <c r="I117">
        <f t="shared" si="10"/>
        <v>7.8609826230578088</v>
      </c>
    </row>
    <row r="118" spans="2:9">
      <c r="B118">
        <f t="shared" si="8"/>
        <v>1.8486719848257487</v>
      </c>
      <c r="C118">
        <f t="shared" si="11"/>
        <v>7.9723939317340138</v>
      </c>
      <c r="D118">
        <f t="shared" si="14"/>
        <v>4.001123636118594</v>
      </c>
      <c r="F118">
        <f t="shared" si="12"/>
        <v>-0.48507926224177866</v>
      </c>
      <c r="G118">
        <f t="shared" si="13"/>
        <v>0.12123575934092951</v>
      </c>
      <c r="H118">
        <f t="shared" si="9"/>
        <v>1.3635927225839701</v>
      </c>
      <c r="I118">
        <f t="shared" si="10"/>
        <v>8.093629691074943</v>
      </c>
    </row>
    <row r="119" spans="2:9">
      <c r="B119">
        <f t="shared" si="8"/>
        <v>1.9115038378975446</v>
      </c>
      <c r="C119">
        <f t="shared" si="11"/>
        <v>8.2237919441607072</v>
      </c>
      <c r="D119">
        <f t="shared" si="14"/>
        <v>4.2080794831371229</v>
      </c>
      <c r="F119">
        <f t="shared" si="12"/>
        <v>-0.48645316839780006</v>
      </c>
      <c r="G119">
        <f t="shared" si="13"/>
        <v>0.11559980517172867</v>
      </c>
      <c r="H119">
        <f t="shared" si="9"/>
        <v>1.4250506694997447</v>
      </c>
      <c r="I119">
        <f t="shared" si="10"/>
        <v>8.3393917493324352</v>
      </c>
    </row>
    <row r="120" spans="2:9">
      <c r="B120">
        <f t="shared" si="8"/>
        <v>1.9743356909693406</v>
      </c>
      <c r="C120">
        <f t="shared" si="11"/>
        <v>8.488193375959618</v>
      </c>
      <c r="D120">
        <f t="shared" si="14"/>
        <v>4.419772740268197</v>
      </c>
      <c r="F120">
        <f t="shared" si="12"/>
        <v>-0.4876733563411248</v>
      </c>
      <c r="G120">
        <f t="shared" si="13"/>
        <v>0.11033901175460262</v>
      </c>
      <c r="H120">
        <f t="shared" si="9"/>
        <v>1.4866623346282157</v>
      </c>
      <c r="I120">
        <f t="shared" si="10"/>
        <v>8.5985323877142203</v>
      </c>
    </row>
    <row r="121" spans="2:9">
      <c r="B121">
        <f t="shared" si="8"/>
        <v>2.0371675440411363</v>
      </c>
      <c r="C121">
        <f t="shared" si="11"/>
        <v>8.7658958873868773</v>
      </c>
      <c r="D121">
        <f t="shared" si="14"/>
        <v>4.6362034075117551</v>
      </c>
      <c r="F121">
        <f t="shared" si="12"/>
        <v>-0.48875977114806674</v>
      </c>
      <c r="G121">
        <f t="shared" si="13"/>
        <v>0.10542241747981967</v>
      </c>
      <c r="H121">
        <f t="shared" si="9"/>
        <v>1.5484077728930696</v>
      </c>
      <c r="I121">
        <f t="shared" si="10"/>
        <v>8.8713183048666977</v>
      </c>
    </row>
    <row r="122" spans="2:9">
      <c r="B122">
        <f t="shared" si="8"/>
        <v>2.0999993971129323</v>
      </c>
      <c r="C122">
        <f t="shared" si="11"/>
        <v>9.0571971386986156</v>
      </c>
      <c r="D122">
        <f t="shared" si="14"/>
        <v>4.8573714848679019</v>
      </c>
      <c r="F122">
        <f t="shared" si="12"/>
        <v>-0.48972945893785635</v>
      </c>
      <c r="G122">
        <f t="shared" si="13"/>
        <v>0.10082190758180702</v>
      </c>
      <c r="H122">
        <f t="shared" si="9"/>
        <v>1.610269938175076</v>
      </c>
      <c r="I122">
        <f t="shared" si="10"/>
        <v>9.1580190462804225</v>
      </c>
    </row>
    <row r="123" spans="2:9">
      <c r="B123">
        <f t="shared" si="8"/>
        <v>2.1628312501847282</v>
      </c>
      <c r="C123">
        <f t="shared" si="11"/>
        <v>9.362394790150967</v>
      </c>
      <c r="D123">
        <f t="shared" si="14"/>
        <v>5.0832769723365079</v>
      </c>
      <c r="F123">
        <f t="shared" si="12"/>
        <v>-0.49059702558225698</v>
      </c>
      <c r="G123">
        <f t="shared" si="13"/>
        <v>9.651196034607494E-2</v>
      </c>
      <c r="H123">
        <f t="shared" si="9"/>
        <v>1.6722342246024713</v>
      </c>
      <c r="I123">
        <f t="shared" si="10"/>
        <v>9.4589067504970412</v>
      </c>
    </row>
    <row r="124" spans="2:9">
      <c r="B124">
        <f t="shared" si="8"/>
        <v>2.2256631032565242</v>
      </c>
      <c r="C124">
        <f t="shared" si="11"/>
        <v>9.6817865020000582</v>
      </c>
      <c r="D124">
        <f t="shared" si="14"/>
        <v>5.3139198699176573</v>
      </c>
      <c r="F124">
        <f t="shared" si="12"/>
        <v>-0.49137501848834431</v>
      </c>
      <c r="G124">
        <f t="shared" si="13"/>
        <v>9.2469406862915021E-2</v>
      </c>
      <c r="H124">
        <f t="shared" si="9"/>
        <v>1.7342880847681799</v>
      </c>
      <c r="I124">
        <f t="shared" si="10"/>
        <v>9.7742559088629726</v>
      </c>
    </row>
    <row r="125" spans="2:9">
      <c r="B125">
        <f t="shared" si="8"/>
        <v>2.2884949563283201</v>
      </c>
      <c r="C125">
        <f t="shared" si="11"/>
        <v>10.015669934502021</v>
      </c>
      <c r="D125">
        <f t="shared" si="14"/>
        <v>5.5493001776113511</v>
      </c>
      <c r="F125">
        <f t="shared" si="12"/>
        <v>-0.4920742447199376</v>
      </c>
      <c r="G125">
        <f t="shared" si="13"/>
        <v>8.8673207246061564E-2</v>
      </c>
      <c r="H125">
        <f t="shared" si="9"/>
        <v>1.7964207116083826</v>
      </c>
      <c r="I125">
        <f t="shared" si="10"/>
        <v>10.104343141748084</v>
      </c>
    </row>
    <row r="126" spans="2:9">
      <c r="B126">
        <f t="shared" ref="B126:B189" si="15">B125+$B$7</f>
        <v>2.3513268094001161</v>
      </c>
      <c r="C126">
        <f t="shared" si="11"/>
        <v>10.364342747912989</v>
      </c>
      <c r="D126">
        <f t="shared" si="14"/>
        <v>5.7894178954175315</v>
      </c>
      <c r="F126">
        <f t="shared" si="12"/>
        <v>-0.4927040364728707</v>
      </c>
      <c r="G126">
        <f t="shared" si="13"/>
        <v>8.5104244567119305E-2</v>
      </c>
      <c r="H126">
        <f t="shared" si="9"/>
        <v>1.8586227729272453</v>
      </c>
      <c r="I126">
        <f t="shared" si="10"/>
        <v>10.449446992480109</v>
      </c>
    </row>
    <row r="127" spans="2:9">
      <c r="B127">
        <f t="shared" si="15"/>
        <v>2.414158662471912</v>
      </c>
      <c r="C127">
        <f t="shared" si="11"/>
        <v>10.72810260248909</v>
      </c>
      <c r="D127">
        <f t="shared" si="14"/>
        <v>6.0342730233362571</v>
      </c>
      <c r="F127">
        <f t="shared" si="12"/>
        <v>-0.49327247301102795</v>
      </c>
      <c r="G127">
        <f t="shared" si="13"/>
        <v>8.174513667237171E-2</v>
      </c>
      <c r="H127">
        <f t="shared" si="9"/>
        <v>1.9208861894608842</v>
      </c>
      <c r="I127">
        <f t="shared" si="10"/>
        <v>10.80984773916146</v>
      </c>
    </row>
    <row r="128" spans="2:9">
      <c r="B128">
        <f t="shared" si="15"/>
        <v>2.476990515543708</v>
      </c>
      <c r="C128">
        <f t="shared" si="11"/>
        <v>11.107247158486455</v>
      </c>
      <c r="D128">
        <f t="shared" si="14"/>
        <v>6.2838655613675263</v>
      </c>
      <c r="F128">
        <f t="shared" si="12"/>
        <v>-0.49378656657189757</v>
      </c>
      <c r="G128">
        <f t="shared" si="13"/>
        <v>7.8580065367349669E-2</v>
      </c>
      <c r="H128">
        <f t="shared" si="9"/>
        <v>1.9832039489718105</v>
      </c>
      <c r="I128">
        <f t="shared" si="10"/>
        <v>11.185827223853805</v>
      </c>
    </row>
    <row r="129" spans="2:9">
      <c r="B129">
        <f t="shared" si="15"/>
        <v>2.5398223686155039</v>
      </c>
      <c r="C129">
        <f t="shared" si="11"/>
        <v>11.502074076161218</v>
      </c>
      <c r="D129">
        <f t="shared" si="14"/>
        <v>6.538195509511282</v>
      </c>
      <c r="F129">
        <f t="shared" si="12"/>
        <v>-0.49425241842330359</v>
      </c>
      <c r="G129">
        <f t="shared" si="13"/>
        <v>7.5594622048897414E-2</v>
      </c>
      <c r="H129">
        <f t="shared" si="9"/>
        <v>2.0455699501922004</v>
      </c>
      <c r="I129">
        <f t="shared" si="10"/>
        <v>11.577668698210115</v>
      </c>
    </row>
    <row r="130" spans="2:9">
      <c r="B130">
        <f t="shared" si="15"/>
        <v>2.6026542216872999</v>
      </c>
      <c r="C130">
        <f t="shared" si="11"/>
        <v>11.912881015769507</v>
      </c>
      <c r="D130">
        <f t="shared" si="14"/>
        <v>6.7972628677675546</v>
      </c>
      <c r="F130">
        <f t="shared" si="12"/>
        <v>-0.49467535015733216</v>
      </c>
      <c r="G130">
        <f t="shared" si="13"/>
        <v>7.2775668644958533E-2</v>
      </c>
      <c r="H130">
        <f t="shared" si="9"/>
        <v>2.1079788715299679</v>
      </c>
      <c r="I130">
        <f t="shared" si="10"/>
        <v>11.985656684414465</v>
      </c>
    </row>
    <row r="131" spans="2:9">
      <c r="B131">
        <f t="shared" si="15"/>
        <v>2.6654860747590958</v>
      </c>
      <c r="C131">
        <f t="shared" si="11"/>
        <v>12.339965637567452</v>
      </c>
      <c r="D131">
        <f t="shared" si="14"/>
        <v>7.0610676361363707</v>
      </c>
      <c r="F131">
        <f t="shared" si="12"/>
        <v>-0.4950600144063938</v>
      </c>
      <c r="G131">
        <f t="shared" si="13"/>
        <v>7.0111212626378067E-2</v>
      </c>
      <c r="H131">
        <f t="shared" si="9"/>
        <v>2.1704260603527019</v>
      </c>
      <c r="I131">
        <f t="shared" si="10"/>
        <v>12.41007685019383</v>
      </c>
    </row>
    <row r="132" spans="2:9">
      <c r="B132">
        <f t="shared" si="15"/>
        <v>2.7283179278308918</v>
      </c>
      <c r="C132">
        <f t="shared" si="11"/>
        <v>12.783625601811186</v>
      </c>
      <c r="D132">
        <f t="shared" si="14"/>
        <v>7.3296098146177311</v>
      </c>
      <c r="F132">
        <f t="shared" si="12"/>
        <v>-0.49541048842705804</v>
      </c>
      <c r="G132">
        <f t="shared" si="13"/>
        <v>6.7590294839302539E-2</v>
      </c>
      <c r="H132">
        <f t="shared" si="9"/>
        <v>2.2329074394038337</v>
      </c>
      <c r="I132">
        <f t="shared" si="10"/>
        <v>12.851215896650489</v>
      </c>
    </row>
    <row r="133" spans="2:9">
      <c r="B133">
        <f t="shared" si="15"/>
        <v>2.7911497809026877</v>
      </c>
      <c r="C133">
        <f t="shared" si="11"/>
        <v>13.244158568756841</v>
      </c>
      <c r="D133">
        <f t="shared" si="14"/>
        <v>7.6028894032115781</v>
      </c>
      <c r="F133">
        <f t="shared" si="12"/>
        <v>-0.49573035339153115</v>
      </c>
      <c r="G133">
        <f t="shared" si="13"/>
        <v>6.5202888941423634E-2</v>
      </c>
      <c r="H133">
        <f t="shared" si="9"/>
        <v>2.2954194275111566</v>
      </c>
      <c r="I133">
        <f t="shared" si="10"/>
        <v>13.309361457698264</v>
      </c>
    </row>
    <row r="134" spans="2:9">
      <c r="B134">
        <f t="shared" si="15"/>
        <v>2.8539816339744837</v>
      </c>
      <c r="C134">
        <f t="shared" si="11"/>
        <v>13.721862198660546</v>
      </c>
      <c r="D134">
        <f t="shared" si="14"/>
        <v>7.8809064019179695</v>
      </c>
      <c r="F134">
        <f t="shared" si="12"/>
        <v>-0.49602276173053245</v>
      </c>
      <c r="G134">
        <f t="shared" si="13"/>
        <v>6.2939811289957182E-2</v>
      </c>
      <c r="H134">
        <f t="shared" si="9"/>
        <v>2.3579588722439513</v>
      </c>
      <c r="I134">
        <f t="shared" si="10"/>
        <v>13.784802009950504</v>
      </c>
    </row>
    <row r="135" spans="2:9">
      <c r="B135">
        <f t="shared" si="15"/>
        <v>2.9168134870462796</v>
      </c>
      <c r="C135">
        <f t="shared" si="11"/>
        <v>14.217034151778432</v>
      </c>
      <c r="D135">
        <f t="shared" si="14"/>
        <v>8.1636608107368769</v>
      </c>
      <c r="F135">
        <f t="shared" si="12"/>
        <v>-0.49629049446496282</v>
      </c>
      <c r="G135">
        <f t="shared" si="13"/>
        <v>6.0792640210166463E-2</v>
      </c>
      <c r="H135">
        <f t="shared" si="9"/>
        <v>2.4205229925813168</v>
      </c>
      <c r="I135">
        <f t="shared" si="10"/>
        <v>14.277826791988598</v>
      </c>
    </row>
    <row r="136" spans="2:9">
      <c r="B136">
        <f t="shared" si="15"/>
        <v>2.9796453401180756</v>
      </c>
      <c r="C136">
        <f t="shared" si="11"/>
        <v>14.72997208836663</v>
      </c>
      <c r="D136">
        <f t="shared" si="14"/>
        <v>8.4511526296682717</v>
      </c>
      <c r="F136">
        <f t="shared" si="12"/>
        <v>-0.49653601013070753</v>
      </c>
      <c r="G136">
        <f t="shared" si="13"/>
        <v>5.8753643661290468E-2</v>
      </c>
      <c r="H136">
        <f t="shared" si="9"/>
        <v>2.4831093299873679</v>
      </c>
      <c r="I136">
        <f t="shared" si="10"/>
        <v>14.78872573202792</v>
      </c>
    </row>
    <row r="137" spans="2:9">
      <c r="B137">
        <f t="shared" si="15"/>
        <v>3.0424771931898715</v>
      </c>
      <c r="C137">
        <f t="shared" si="11"/>
        <v>15.260973668681268</v>
      </c>
      <c r="D137">
        <f t="shared" si="14"/>
        <v>8.7433818587122669</v>
      </c>
      <c r="F137">
        <f t="shared" si="12"/>
        <v>-0.49676148662766695</v>
      </c>
      <c r="G137">
        <f t="shared" si="13"/>
        <v>5.681571440605368E-2</v>
      </c>
      <c r="H137">
        <f t="shared" ref="H137:H200" si="16">B137+F137</f>
        <v>2.5457157065622047</v>
      </c>
      <c r="I137">
        <f t="shared" ref="I137:I200" si="17">C137+G137</f>
        <v>15.317789383087321</v>
      </c>
    </row>
    <row r="138" spans="2:9">
      <c r="B138">
        <f t="shared" si="15"/>
        <v>3.1053090462616675</v>
      </c>
      <c r="C138">
        <f t="shared" ref="C138:C201" si="18">1/5*B138^3+1/2*B138^2+5</f>
        <v>15.810336552978484</v>
      </c>
      <c r="D138">
        <f t="shared" si="14"/>
        <v>9.0403484978686937</v>
      </c>
      <c r="F138">
        <f t="shared" ref="F138:F201" si="19">-$B$6*D138/SQRT(1+D138^2)</f>
        <v>-0.49696885709963928</v>
      </c>
      <c r="G138">
        <f t="shared" ref="G138:G201" si="20">ABS(1/D138*F138)</f>
        <v>5.4972311876782413E-2</v>
      </c>
      <c r="H138">
        <f t="shared" si="16"/>
        <v>2.6083401891620284</v>
      </c>
      <c r="I138">
        <f t="shared" si="17"/>
        <v>15.865308864855265</v>
      </c>
    </row>
    <row r="139" spans="2:9">
      <c r="B139">
        <f t="shared" si="15"/>
        <v>3.1681408993334634</v>
      </c>
      <c r="C139">
        <f t="shared" si="18"/>
        <v>16.378358401514401</v>
      </c>
      <c r="D139">
        <f t="shared" ref="D139:D202" si="21">(C140-C139)/(B140-B139)</f>
        <v>9.3420525471377207</v>
      </c>
      <c r="F139">
        <f t="shared" si="19"/>
        <v>-0.49715984076700553</v>
      </c>
      <c r="G139">
        <f t="shared" si="20"/>
        <v>5.3217410013319678E-2</v>
      </c>
      <c r="H139">
        <f t="shared" si="16"/>
        <v>2.6709810585664577</v>
      </c>
      <c r="I139">
        <f t="shared" si="17"/>
        <v>16.431575811527722</v>
      </c>
    </row>
    <row r="140" spans="2:9">
      <c r="B140">
        <f t="shared" si="15"/>
        <v>3.2309727524052594</v>
      </c>
      <c r="C140">
        <f t="shared" si="18"/>
        <v>16.965336874545155</v>
      </c>
      <c r="D140">
        <f t="shared" si="21"/>
        <v>9.6484940065192628</v>
      </c>
      <c r="F140">
        <f t="shared" si="19"/>
        <v>-0.49733596948195752</v>
      </c>
      <c r="G140">
        <f t="shared" si="20"/>
        <v>5.1545450424275455E-2</v>
      </c>
      <c r="H140">
        <f t="shared" si="16"/>
        <v>2.7336367829233019</v>
      </c>
      <c r="I140">
        <f t="shared" si="17"/>
        <v>17.01688232496943</v>
      </c>
    </row>
    <row r="141" spans="2:9">
      <c r="B141">
        <f t="shared" si="15"/>
        <v>3.2938046054770553</v>
      </c>
      <c r="C141">
        <f t="shared" si="18"/>
        <v>17.571569632326877</v>
      </c>
      <c r="D141">
        <f t="shared" si="21"/>
        <v>9.9596728760132631</v>
      </c>
      <c r="F141">
        <f t="shared" si="19"/>
        <v>-0.49749861065035428</v>
      </c>
      <c r="G141">
        <f t="shared" si="20"/>
        <v>4.9951300293057117E-2</v>
      </c>
      <c r="H141">
        <f t="shared" si="16"/>
        <v>2.7963059948267013</v>
      </c>
      <c r="I141">
        <f t="shared" si="17"/>
        <v>17.621520932619934</v>
      </c>
    </row>
    <row r="142" spans="2:9">
      <c r="B142">
        <f t="shared" si="15"/>
        <v>3.3566364585488513</v>
      </c>
      <c r="C142">
        <f t="shared" si="18"/>
        <v>18.197354335115694</v>
      </c>
      <c r="D142">
        <f t="shared" si="21"/>
        <v>10.275589155619837</v>
      </c>
      <c r="F142">
        <f t="shared" si="19"/>
        <v>-0.49764898706032384</v>
      </c>
      <c r="G142">
        <f t="shared" si="20"/>
        <v>4.8430214513603236E-2</v>
      </c>
      <c r="H142">
        <f t="shared" si="16"/>
        <v>2.8589874714885273</v>
      </c>
      <c r="I142">
        <f t="shared" si="17"/>
        <v>18.245784549629299</v>
      </c>
    </row>
    <row r="143" spans="2:9">
      <c r="B143">
        <f t="shared" si="15"/>
        <v>3.4194683116206472</v>
      </c>
      <c r="C143">
        <f t="shared" si="18"/>
        <v>18.84298864316774</v>
      </c>
      <c r="D143">
        <f t="shared" si="21"/>
        <v>10.596242845338928</v>
      </c>
      <c r="F143">
        <f t="shared" si="19"/>
        <v>-0.49778819407156272</v>
      </c>
      <c r="G143">
        <f t="shared" si="20"/>
        <v>4.697780159790596E-2</v>
      </c>
      <c r="H143">
        <f t="shared" si="16"/>
        <v>2.9216801175490845</v>
      </c>
      <c r="I143">
        <f t="shared" si="17"/>
        <v>18.889966444765644</v>
      </c>
    </row>
    <row r="144" spans="2:9">
      <c r="B144">
        <f t="shared" si="15"/>
        <v>3.4823001646924432</v>
      </c>
      <c r="C144">
        <f t="shared" si="18"/>
        <v>19.508770216739144</v>
      </c>
      <c r="D144">
        <f t="shared" si="21"/>
        <v>10.921633945170589</v>
      </c>
      <c r="F144">
        <f t="shared" si="19"/>
        <v>-0.49791721454770477</v>
      </c>
      <c r="G144">
        <f t="shared" si="20"/>
        <v>4.5589992948617146E-2</v>
      </c>
      <c r="H144">
        <f t="shared" si="16"/>
        <v>2.9843829501447385</v>
      </c>
      <c r="I144">
        <f t="shared" si="17"/>
        <v>19.554360209687761</v>
      </c>
    </row>
    <row r="145" spans="2:9">
      <c r="B145">
        <f t="shared" si="15"/>
        <v>3.5451320177642391</v>
      </c>
      <c r="C145">
        <f t="shared" si="18"/>
        <v>20.194996716086042</v>
      </c>
      <c r="D145">
        <f t="shared" si="21"/>
        <v>11.251762455114653</v>
      </c>
      <c r="F145">
        <f t="shared" si="19"/>
        <v>-0.49803693185454911</v>
      </c>
      <c r="G145">
        <f t="shared" si="20"/>
        <v>4.4263015135745168E-2</v>
      </c>
      <c r="H145">
        <f t="shared" si="16"/>
        <v>3.0470950859096901</v>
      </c>
      <c r="I145">
        <f t="shared" si="17"/>
        <v>20.239259731221786</v>
      </c>
    </row>
    <row r="146" spans="2:9">
      <c r="B146">
        <f t="shared" si="15"/>
        <v>3.6079638708360351</v>
      </c>
      <c r="C146">
        <f t="shared" si="18"/>
        <v>20.901965801464556</v>
      </c>
      <c r="D146">
        <f t="shared" si="21"/>
        <v>11.586628375171291</v>
      </c>
      <c r="F146">
        <f t="shared" si="19"/>
        <v>-0.49814814119723988</v>
      </c>
      <c r="G146">
        <f t="shared" si="20"/>
        <v>4.2993364857089024E-2</v>
      </c>
      <c r="H146">
        <f t="shared" si="16"/>
        <v>3.1098157296387954</v>
      </c>
      <c r="I146">
        <f t="shared" si="17"/>
        <v>20.944959166321645</v>
      </c>
    </row>
    <row r="147" spans="2:9">
      <c r="B147">
        <f t="shared" si="15"/>
        <v>3.670795723907831</v>
      </c>
      <c r="C147">
        <f t="shared" si="18"/>
        <v>21.62997513313082</v>
      </c>
      <c r="D147">
        <f t="shared" si="21"/>
        <v>11.926231705340555</v>
      </c>
      <c r="F147">
        <f t="shared" si="19"/>
        <v>-0.49825155952794176</v>
      </c>
      <c r="G147">
        <f t="shared" si="20"/>
        <v>4.1777786298150252E-2</v>
      </c>
      <c r="H147">
        <f t="shared" si="16"/>
        <v>3.1725441643798895</v>
      </c>
      <c r="I147">
        <f t="shared" si="17"/>
        <v>21.671752919428972</v>
      </c>
    </row>
    <row r="148" spans="2:9">
      <c r="B148">
        <f t="shared" si="15"/>
        <v>3.733627576979627</v>
      </c>
      <c r="C148">
        <f t="shared" si="18"/>
        <v>22.379322371340972</v>
      </c>
      <c r="D148">
        <f t="shared" si="21"/>
        <v>12.270572445622223</v>
      </c>
      <c r="F148">
        <f t="shared" si="19"/>
        <v>-0.49834783422075379</v>
      </c>
      <c r="G148">
        <f t="shared" si="20"/>
        <v>4.0613250639219327E-2</v>
      </c>
      <c r="H148">
        <f t="shared" si="16"/>
        <v>3.2352797427588733</v>
      </c>
      <c r="I148">
        <f t="shared" si="17"/>
        <v>22.419935621980191</v>
      </c>
    </row>
    <row r="149" spans="2:9">
      <c r="B149">
        <f t="shared" si="15"/>
        <v>3.7964594300514229</v>
      </c>
      <c r="C149">
        <f t="shared" si="18"/>
        <v>23.150305176351136</v>
      </c>
      <c r="D149">
        <f t="shared" si="21"/>
        <v>12.619650596016408</v>
      </c>
      <c r="F149">
        <f t="shared" si="19"/>
        <v>-0.49843755068138279</v>
      </c>
      <c r="G149">
        <f t="shared" si="20"/>
        <v>3.9496937485632329E-2</v>
      </c>
      <c r="H149">
        <f t="shared" si="16"/>
        <v>3.2980218793700402</v>
      </c>
      <c r="I149">
        <f t="shared" si="17"/>
        <v>23.18980211383677</v>
      </c>
    </row>
    <row r="150" spans="2:9">
      <c r="B150">
        <f t="shared" si="15"/>
        <v>3.8592912831232189</v>
      </c>
      <c r="C150">
        <f t="shared" si="18"/>
        <v>23.943221208417441</v>
      </c>
      <c r="D150">
        <f t="shared" si="21"/>
        <v>12.973466156523219</v>
      </c>
      <c r="F150">
        <f t="shared" si="19"/>
        <v>-0.49852123903451534</v>
      </c>
      <c r="G150">
        <f t="shared" si="20"/>
        <v>3.8426218022224741E-2</v>
      </c>
      <c r="H150">
        <f t="shared" si="16"/>
        <v>3.3607700440887034</v>
      </c>
      <c r="I150">
        <f t="shared" si="17"/>
        <v>23.981647426439665</v>
      </c>
    </row>
    <row r="151" spans="2:9">
      <c r="B151">
        <f t="shared" si="15"/>
        <v>3.9221231361950148</v>
      </c>
      <c r="C151">
        <f t="shared" si="18"/>
        <v>24.758368127796025</v>
      </c>
      <c r="D151">
        <f t="shared" si="21"/>
        <v>13.332019127142491</v>
      </c>
      <c r="F151">
        <f t="shared" si="19"/>
        <v>-0.49859938001110526</v>
      </c>
      <c r="G151">
        <f t="shared" si="20"/>
        <v>3.7398639715121099E-2</v>
      </c>
      <c r="H151">
        <f t="shared" si="16"/>
        <v>3.4235237561839096</v>
      </c>
      <c r="I151">
        <f t="shared" si="17"/>
        <v>24.795766767511147</v>
      </c>
    </row>
    <row r="152" spans="2:9">
      <c r="B152">
        <f t="shared" si="15"/>
        <v>3.9849549892668108</v>
      </c>
      <c r="C152">
        <f t="shared" si="18"/>
        <v>25.596043594743016</v>
      </c>
      <c r="D152">
        <f t="shared" si="21"/>
        <v>13.695309507874263</v>
      </c>
      <c r="F152">
        <f t="shared" si="19"/>
        <v>-0.4986724101402803</v>
      </c>
      <c r="G152">
        <f t="shared" si="20"/>
        <v>3.6411912403554167E-2</v>
      </c>
      <c r="H152">
        <f t="shared" si="16"/>
        <v>3.4862825791265304</v>
      </c>
      <c r="I152">
        <f t="shared" si="17"/>
        <v>25.63245550714657</v>
      </c>
    </row>
    <row r="153" spans="2:9">
      <c r="B153">
        <f t="shared" si="15"/>
        <v>4.0477868423386063</v>
      </c>
      <c r="C153">
        <f t="shared" si="18"/>
        <v>26.456545269514535</v>
      </c>
      <c r="D153">
        <f t="shared" si="21"/>
        <v>14.063337298718569</v>
      </c>
      <c r="F153">
        <f t="shared" si="19"/>
        <v>-0.49874072633575328</v>
      </c>
      <c r="G153">
        <f t="shared" si="20"/>
        <v>3.5463895641697919E-2</v>
      </c>
      <c r="H153">
        <f t="shared" si="16"/>
        <v>3.5490461160028532</v>
      </c>
      <c r="I153">
        <f t="shared" si="17"/>
        <v>26.492009165156233</v>
      </c>
    </row>
    <row r="154" spans="2:9">
      <c r="B154">
        <f t="shared" si="15"/>
        <v>4.1106186954104018</v>
      </c>
      <c r="C154">
        <f t="shared" si="18"/>
        <v>27.340170812366722</v>
      </c>
      <c r="D154">
        <f t="shared" si="21"/>
        <v>14.436102499675448</v>
      </c>
      <c r="F154">
        <f t="shared" si="19"/>
        <v>-0.49880468995404587</v>
      </c>
      <c r="G154">
        <f t="shared" si="20"/>
        <v>3.4552587165771372E-2</v>
      </c>
      <c r="H154">
        <f t="shared" si="16"/>
        <v>3.6118140054563561</v>
      </c>
      <c r="I154">
        <f t="shared" si="17"/>
        <v>27.374723399532492</v>
      </c>
    </row>
    <row r="155" spans="2:9">
      <c r="B155">
        <f t="shared" si="15"/>
        <v>4.1734505484821973</v>
      </c>
      <c r="C155">
        <f t="shared" si="18"/>
        <v>28.24721788355571</v>
      </c>
      <c r="D155">
        <f t="shared" si="21"/>
        <v>14.813605110744785</v>
      </c>
      <c r="F155">
        <f t="shared" si="19"/>
        <v>-0.49886463039114481</v>
      </c>
      <c r="G155">
        <f t="shared" si="20"/>
        <v>3.3676112375190977E-2</v>
      </c>
      <c r="H155">
        <f t="shared" si="16"/>
        <v>3.6745859180910525</v>
      </c>
      <c r="I155">
        <f t="shared" si="17"/>
        <v>28.280893995930899</v>
      </c>
    </row>
    <row r="156" spans="2:9">
      <c r="B156">
        <f t="shared" si="15"/>
        <v>4.2362824015539928</v>
      </c>
      <c r="C156">
        <f t="shared" si="18"/>
        <v>29.177984143337625</v>
      </c>
      <c r="D156">
        <f t="shared" si="21"/>
        <v>15.195845131926637</v>
      </c>
      <c r="F156">
        <f t="shared" si="19"/>
        <v>-0.49892084827511118</v>
      </c>
      <c r="G156">
        <f t="shared" si="20"/>
        <v>3.2832714728506483E-2</v>
      </c>
      <c r="H156">
        <f t="shared" si="16"/>
        <v>3.7373615532788818</v>
      </c>
      <c r="I156">
        <f t="shared" si="17"/>
        <v>29.210816858066131</v>
      </c>
    </row>
    <row r="157" spans="2:9">
      <c r="B157">
        <f t="shared" si="15"/>
        <v>4.2991142546257883</v>
      </c>
      <c r="C157">
        <f t="shared" si="18"/>
        <v>30.132767251968598</v>
      </c>
      <c r="D157">
        <f t="shared" si="21"/>
        <v>15.58282256322112</v>
      </c>
      <c r="F157">
        <f t="shared" si="19"/>
        <v>-0.49897361830438958</v>
      </c>
      <c r="G157">
        <f t="shared" si="20"/>
        <v>3.2020746965448786E-2</v>
      </c>
      <c r="H157">
        <f t="shared" si="16"/>
        <v>3.800140636321399</v>
      </c>
      <c r="I157">
        <f t="shared" si="17"/>
        <v>30.164787998934049</v>
      </c>
    </row>
    <row r="158" spans="2:9">
      <c r="B158">
        <f t="shared" si="15"/>
        <v>4.3619461076975838</v>
      </c>
      <c r="C158">
        <f t="shared" si="18"/>
        <v>31.111864869704768</v>
      </c>
      <c r="D158">
        <f t="shared" si="21"/>
        <v>15.974537404627947</v>
      </c>
      <c r="F158">
        <f t="shared" si="19"/>
        <v>-0.49902319177492815</v>
      </c>
      <c r="G158">
        <f t="shared" si="20"/>
        <v>3.1238663075799446E-2</v>
      </c>
      <c r="H158">
        <f t="shared" si="16"/>
        <v>3.8629229159226557</v>
      </c>
      <c r="I158">
        <f t="shared" si="17"/>
        <v>31.143103532780568</v>
      </c>
    </row>
    <row r="159" spans="2:9">
      <c r="B159">
        <f t="shared" si="15"/>
        <v>4.4247779607693793</v>
      </c>
      <c r="C159">
        <f t="shared" si="18"/>
        <v>32.115574656802252</v>
      </c>
      <c r="D159">
        <f t="shared" si="21"/>
        <v>16.370989656147461</v>
      </c>
      <c r="F159">
        <f t="shared" si="19"/>
        <v>-0.49906979883352753</v>
      </c>
      <c r="G159">
        <f t="shared" si="20"/>
        <v>3.0485010944107591E-2</v>
      </c>
      <c r="H159">
        <f t="shared" si="16"/>
        <v>3.9257081619358516</v>
      </c>
      <c r="I159">
        <f t="shared" si="17"/>
        <v>32.146059667746357</v>
      </c>
    </row>
    <row r="160" spans="2:9">
      <c r="B160">
        <f t="shared" si="15"/>
        <v>4.4876098138411749</v>
      </c>
      <c r="C160">
        <f t="shared" si="18"/>
        <v>33.144194273517193</v>
      </c>
      <c r="D160">
        <f t="shared" si="21"/>
        <v>16.772179317779376</v>
      </c>
      <c r="F160">
        <f t="shared" si="19"/>
        <v>-0.49911365048995798</v>
      </c>
      <c r="G160">
        <f t="shared" si="20"/>
        <v>2.9758425606675441E-2</v>
      </c>
      <c r="H160">
        <f t="shared" si="16"/>
        <v>3.988496163351217</v>
      </c>
      <c r="I160">
        <f t="shared" si="17"/>
        <v>33.173952699123866</v>
      </c>
    </row>
    <row r="161" spans="2:9">
      <c r="B161">
        <f t="shared" si="15"/>
        <v>4.5504416669129704</v>
      </c>
      <c r="C161">
        <f t="shared" si="18"/>
        <v>34.198021380105715</v>
      </c>
      <c r="D161">
        <f t="shared" si="21"/>
        <v>17.178106389523922</v>
      </c>
      <c r="F161">
        <f t="shared" si="19"/>
        <v>-0.49915494041618347</v>
      </c>
      <c r="G161">
        <f t="shared" si="20"/>
        <v>2.9057623063773394E-2</v>
      </c>
      <c r="H161">
        <f t="shared" si="16"/>
        <v>4.0512867264967873</v>
      </c>
      <c r="I161">
        <f t="shared" si="17"/>
        <v>34.227079003169486</v>
      </c>
    </row>
    <row r="162" spans="2:9">
      <c r="B162">
        <f t="shared" si="15"/>
        <v>4.6132735199847659</v>
      </c>
      <c r="C162">
        <f t="shared" si="18"/>
        <v>35.277353636823953</v>
      </c>
      <c r="D162">
        <f t="shared" si="21"/>
        <v>17.588770871380984</v>
      </c>
      <c r="F162">
        <f t="shared" si="19"/>
        <v>-0.49919384655741922</v>
      </c>
      <c r="G162">
        <f t="shared" si="20"/>
        <v>2.8381394595893384E-2</v>
      </c>
      <c r="H162">
        <f t="shared" si="16"/>
        <v>4.114079673427347</v>
      </c>
      <c r="I162">
        <f t="shared" si="17"/>
        <v>35.30573503141985</v>
      </c>
    </row>
    <row r="163" spans="2:9">
      <c r="B163">
        <f t="shared" si="15"/>
        <v>4.6761053730565614</v>
      </c>
      <c r="C163">
        <f t="shared" si="18"/>
        <v>36.38248870392804</v>
      </c>
      <c r="D163">
        <f t="shared" si="21"/>
        <v>18.004172763350446</v>
      </c>
      <c r="F163">
        <f t="shared" si="19"/>
        <v>-0.49923053257663003</v>
      </c>
      <c r="G163">
        <f t="shared" si="20"/>
        <v>2.7728601538020727E-2</v>
      </c>
      <c r="H163">
        <f t="shared" si="16"/>
        <v>4.1768748404799316</v>
      </c>
      <c r="I163">
        <f t="shared" si="17"/>
        <v>36.410217305466062</v>
      </c>
    </row>
    <row r="164" spans="2:9">
      <c r="B164">
        <f t="shared" si="15"/>
        <v>4.7389372261283569</v>
      </c>
      <c r="C164">
        <f t="shared" si="18"/>
        <v>37.513724241674097</v>
      </c>
      <c r="D164">
        <f t="shared" si="21"/>
        <v>18.424312065432538</v>
      </c>
      <c r="F164">
        <f t="shared" si="19"/>
        <v>-0.49926514915138032</v>
      </c>
      <c r="G164">
        <f t="shared" si="20"/>
        <v>2.7098170470532538E-2</v>
      </c>
      <c r="H164">
        <f t="shared" si="16"/>
        <v>4.2396720769769765</v>
      </c>
      <c r="I164">
        <f t="shared" si="17"/>
        <v>37.540822412144628</v>
      </c>
    </row>
    <row r="165" spans="2:9">
      <c r="B165">
        <f t="shared" si="15"/>
        <v>4.8017690792001524</v>
      </c>
      <c r="C165">
        <f t="shared" si="18"/>
        <v>38.671357910318264</v>
      </c>
      <c r="D165">
        <f t="shared" si="21"/>
        <v>18.849188777627145</v>
      </c>
      <c r="F165">
        <f t="shared" si="19"/>
        <v>-0.49929783513961368</v>
      </c>
      <c r="G165">
        <f t="shared" si="20"/>
        <v>2.6489088789447016E-2</v>
      </c>
      <c r="H165">
        <f t="shared" si="16"/>
        <v>4.3024712440605386</v>
      </c>
      <c r="I165">
        <f t="shared" si="17"/>
        <v>38.697846999107711</v>
      </c>
    </row>
    <row r="166" spans="2:9">
      <c r="B166">
        <f t="shared" si="15"/>
        <v>4.8646009322719479</v>
      </c>
      <c r="C166">
        <f t="shared" si="18"/>
        <v>39.855687370116669</v>
      </c>
      <c r="D166">
        <f t="shared" si="21"/>
        <v>19.27880289993427</v>
      </c>
      <c r="F166">
        <f t="shared" si="19"/>
        <v>-0.49932871862891914</v>
      </c>
      <c r="G166">
        <f t="shared" si="20"/>
        <v>2.5900400622417361E-2</v>
      </c>
      <c r="H166">
        <f t="shared" si="16"/>
        <v>4.3652722136430286</v>
      </c>
      <c r="I166">
        <f t="shared" si="17"/>
        <v>39.881587770739088</v>
      </c>
    </row>
    <row r="167" spans="2:9">
      <c r="B167">
        <f t="shared" si="15"/>
        <v>4.9274327853437434</v>
      </c>
      <c r="C167">
        <f t="shared" si="18"/>
        <v>41.067010281325445</v>
      </c>
      <c r="D167">
        <f t="shared" si="21"/>
        <v>19.713154432353907</v>
      </c>
      <c r="F167">
        <f t="shared" si="19"/>
        <v>-0.49935791788207923</v>
      </c>
      <c r="G167">
        <f t="shared" si="20"/>
        <v>2.5331203060151339E-2</v>
      </c>
      <c r="H167">
        <f t="shared" si="16"/>
        <v>4.4280748674616639</v>
      </c>
      <c r="I167">
        <f t="shared" si="17"/>
        <v>41.092341484385592</v>
      </c>
    </row>
    <row r="168" spans="2:9">
      <c r="B168">
        <f t="shared" si="15"/>
        <v>4.9902646384155389</v>
      </c>
      <c r="C168">
        <f t="shared" si="18"/>
        <v>42.30562430420072</v>
      </c>
      <c r="D168">
        <f t="shared" si="21"/>
        <v>20.152243374886062</v>
      </c>
      <c r="F168">
        <f t="shared" si="19"/>
        <v>-0.49938554219017095</v>
      </c>
      <c r="G168">
        <f t="shared" si="20"/>
        <v>2.4780642675867565E-2</v>
      </c>
      <c r="H168">
        <f t="shared" si="16"/>
        <v>4.4908790962253677</v>
      </c>
      <c r="I168">
        <f t="shared" si="17"/>
        <v>42.330404946876584</v>
      </c>
    </row>
    <row r="169" spans="2:9">
      <c r="B169">
        <f t="shared" si="15"/>
        <v>5.0530964914873344</v>
      </c>
      <c r="C169">
        <f t="shared" si="18"/>
        <v>43.571827098998625</v>
      </c>
      <c r="D169">
        <f t="shared" si="21"/>
        <v>20.596069727530733</v>
      </c>
      <c r="F169">
        <f t="shared" si="19"/>
        <v>-0.49941169264315616</v>
      </c>
      <c r="G169">
        <f t="shared" si="20"/>
        <v>2.4247912308026098E-2</v>
      </c>
      <c r="H169">
        <f t="shared" si="16"/>
        <v>4.553684798844178</v>
      </c>
      <c r="I169">
        <f t="shared" si="17"/>
        <v>43.596075011306652</v>
      </c>
    </row>
    <row r="170" spans="2:9">
      <c r="B170">
        <f t="shared" si="15"/>
        <v>5.1159283445591299</v>
      </c>
      <c r="C170">
        <f t="shared" si="18"/>
        <v>44.865916325975292</v>
      </c>
      <c r="D170">
        <f t="shared" si="21"/>
        <v>21.044633490288035</v>
      </c>
      <c r="F170">
        <f t="shared" si="19"/>
        <v>-0.49943646282673754</v>
      </c>
      <c r="G170">
        <f t="shared" si="20"/>
        <v>2.3732248083922405E-2</v>
      </c>
      <c r="H170">
        <f t="shared" si="16"/>
        <v>4.6164918817323928</v>
      </c>
      <c r="I170">
        <f t="shared" si="17"/>
        <v>44.889648574059215</v>
      </c>
    </row>
    <row r="171" spans="2:9">
      <c r="B171">
        <f t="shared" si="15"/>
        <v>5.1787601976309254</v>
      </c>
      <c r="C171">
        <f t="shared" si="18"/>
        <v>46.188189645386856</v>
      </c>
      <c r="D171">
        <f t="shared" si="21"/>
        <v>21.497934663157508</v>
      </c>
      <c r="F171">
        <f t="shared" si="19"/>
        <v>-0.4994599394532383</v>
      </c>
      <c r="G171">
        <f t="shared" si="20"/>
        <v>2.3232926663843537E-2</v>
      </c>
      <c r="H171">
        <f t="shared" si="16"/>
        <v>4.6793002581776868</v>
      </c>
      <c r="I171">
        <f t="shared" si="17"/>
        <v>46.211422572050701</v>
      </c>
    </row>
    <row r="172" spans="2:9">
      <c r="B172">
        <f t="shared" si="15"/>
        <v>5.2415920507027209</v>
      </c>
      <c r="C172">
        <f t="shared" si="18"/>
        <v>47.538944717489429</v>
      </c>
      <c r="D172">
        <f t="shared" si="21"/>
        <v>21.955973246139841</v>
      </c>
      <c r="F172">
        <f t="shared" si="19"/>
        <v>-0.49948220293337869</v>
      </c>
      <c r="G172">
        <f t="shared" si="20"/>
        <v>2.2749262687373446E-2</v>
      </c>
      <c r="H172">
        <f t="shared" si="16"/>
        <v>4.742109847769342</v>
      </c>
      <c r="I172">
        <f t="shared" si="17"/>
        <v>47.561693980176805</v>
      </c>
    </row>
    <row r="173" spans="2:9">
      <c r="B173">
        <f t="shared" si="15"/>
        <v>5.3044239037745164</v>
      </c>
      <c r="C173">
        <f t="shared" si="18"/>
        <v>48.91847920253916</v>
      </c>
      <c r="D173">
        <f t="shared" si="21"/>
        <v>22.418749239234799</v>
      </c>
      <c r="F173">
        <f t="shared" si="19"/>
        <v>-0.4995033278950391</v>
      </c>
      <c r="G173">
        <f t="shared" si="20"/>
        <v>2.2280606405145207E-2</v>
      </c>
      <c r="H173">
        <f t="shared" si="16"/>
        <v>4.8049205758794775</v>
      </c>
      <c r="I173">
        <f t="shared" si="17"/>
        <v>48.940759808944307</v>
      </c>
    </row>
    <row r="174" spans="2:9">
      <c r="B174">
        <f t="shared" si="15"/>
        <v>5.367255756846312</v>
      </c>
      <c r="C174">
        <f t="shared" si="18"/>
        <v>50.327090760792188</v>
      </c>
      <c r="D174">
        <f t="shared" si="21"/>
        <v>22.886262642441938</v>
      </c>
      <c r="F174">
        <f t="shared" si="19"/>
        <v>-0.49952338365442028</v>
      </c>
      <c r="G174">
        <f t="shared" si="20"/>
        <v>2.1826341480852714E-2</v>
      </c>
      <c r="H174">
        <f t="shared" si="16"/>
        <v>4.8677323731918918</v>
      </c>
      <c r="I174">
        <f t="shared" si="17"/>
        <v>50.348917102273042</v>
      </c>
    </row>
    <row r="175" spans="2:9">
      <c r="B175">
        <f t="shared" si="15"/>
        <v>5.4300876099181075</v>
      </c>
      <c r="C175">
        <f t="shared" si="18"/>
        <v>51.765077052504623</v>
      </c>
      <c r="D175">
        <f t="shared" si="21"/>
        <v>23.358513455761816</v>
      </c>
      <c r="F175">
        <f t="shared" si="19"/>
        <v>-0.49954243464440617</v>
      </c>
      <c r="G175">
        <f t="shared" si="20"/>
        <v>2.1385882949721043E-2</v>
      </c>
      <c r="H175">
        <f t="shared" si="16"/>
        <v>4.9305451752737017</v>
      </c>
      <c r="I175">
        <f t="shared" si="17"/>
        <v>51.786462935454345</v>
      </c>
    </row>
    <row r="176" spans="2:9">
      <c r="B176">
        <f t="shared" si="15"/>
        <v>5.492919462989903</v>
      </c>
      <c r="C176">
        <f t="shared" si="18"/>
        <v>53.232735737932607</v>
      </c>
      <c r="D176">
        <f t="shared" si="21"/>
        <v>23.835501679194095</v>
      </c>
      <c r="F176">
        <f t="shared" si="19"/>
        <v>-0.49956054080440954</v>
      </c>
      <c r="G176">
        <f t="shared" si="20"/>
        <v>2.0958675320875402E-2</v>
      </c>
      <c r="H176">
        <f t="shared" si="16"/>
        <v>4.993358922185493</v>
      </c>
      <c r="I176">
        <f t="shared" si="17"/>
        <v>53.253694413253484</v>
      </c>
    </row>
    <row r="177" spans="2:9">
      <c r="B177">
        <f t="shared" si="15"/>
        <v>5.5557513160616985</v>
      </c>
      <c r="C177">
        <f t="shared" si="18"/>
        <v>54.730364477332266</v>
      </c>
      <c r="D177">
        <f t="shared" si="21"/>
        <v>24.317227312739121</v>
      </c>
      <c r="F177">
        <f t="shared" si="19"/>
        <v>-0.49957775793551262</v>
      </c>
      <c r="G177">
        <f t="shared" si="20"/>
        <v>2.0544190812157179E-2</v>
      </c>
      <c r="H177">
        <f t="shared" si="16"/>
        <v>5.0561735581261855</v>
      </c>
      <c r="I177">
        <f t="shared" si="17"/>
        <v>54.750908668144426</v>
      </c>
    </row>
    <row r="178" spans="2:9">
      <c r="B178">
        <f t="shared" si="15"/>
        <v>5.618583169133494</v>
      </c>
      <c r="C178">
        <f t="shared" si="18"/>
        <v>56.258260930959743</v>
      </c>
      <c r="D178">
        <f t="shared" si="21"/>
        <v>24.80369035639632</v>
      </c>
      <c r="F178">
        <f t="shared" si="19"/>
        <v>-0.49959413802430436</v>
      </c>
      <c r="G178">
        <f t="shared" si="20"/>
        <v>2.0141927706957934E-2</v>
      </c>
      <c r="H178">
        <f t="shared" si="16"/>
        <v>5.1189890311091899</v>
      </c>
      <c r="I178">
        <f t="shared" si="17"/>
        <v>56.278402858666702</v>
      </c>
    </row>
    <row r="179" spans="2:9">
      <c r="B179">
        <f t="shared" si="15"/>
        <v>5.6814150222052895</v>
      </c>
      <c r="C179">
        <f t="shared" si="18"/>
        <v>57.816722759071148</v>
      </c>
      <c r="D179">
        <f t="shared" si="21"/>
        <v>25.294890810166262</v>
      </c>
      <c r="F179">
        <f t="shared" si="19"/>
        <v>-0.49960972953845212</v>
      </c>
      <c r="G179">
        <f t="shared" si="20"/>
        <v>1.9751408823542108E-2</v>
      </c>
      <c r="H179">
        <f t="shared" si="16"/>
        <v>5.1818052926668372</v>
      </c>
      <c r="I179">
        <f t="shared" si="17"/>
        <v>57.836474167894693</v>
      </c>
    </row>
    <row r="180" spans="2:9">
      <c r="B180">
        <f t="shared" si="15"/>
        <v>5.744246875277085</v>
      </c>
      <c r="C180">
        <f t="shared" si="18"/>
        <v>59.406047621922625</v>
      </c>
      <c r="D180">
        <f t="shared" si="21"/>
        <v>25.790828674048718</v>
      </c>
      <c r="F180">
        <f t="shared" si="19"/>
        <v>-0.4996245776967258</v>
      </c>
      <c r="G180">
        <f t="shared" si="20"/>
        <v>1.9372180088166716E-2</v>
      </c>
      <c r="H180">
        <f t="shared" si="16"/>
        <v>5.2446222975803591</v>
      </c>
      <c r="I180">
        <f t="shared" si="17"/>
        <v>59.425419802010794</v>
      </c>
    </row>
    <row r="181" spans="2:9">
      <c r="B181">
        <f t="shared" si="15"/>
        <v>5.8070787283488805</v>
      </c>
      <c r="C181">
        <f t="shared" si="18"/>
        <v>61.026533179770304</v>
      </c>
      <c r="D181">
        <f t="shared" si="21"/>
        <v>26.291503948043804</v>
      </c>
      <c r="F181">
        <f t="shared" si="19"/>
        <v>-0.49963872471590548</v>
      </c>
      <c r="G181">
        <f t="shared" si="20"/>
        <v>1.9003809204040635E-2</v>
      </c>
      <c r="H181">
        <f t="shared" si="16"/>
        <v>5.3074400036329754</v>
      </c>
      <c r="I181">
        <f t="shared" si="17"/>
        <v>61.045536988974348</v>
      </c>
    </row>
    <row r="182" spans="2:9">
      <c r="B182">
        <f t="shared" si="15"/>
        <v>5.869910581420676</v>
      </c>
      <c r="C182">
        <f t="shared" si="18"/>
        <v>62.678477092870324</v>
      </c>
      <c r="D182">
        <f t="shared" si="21"/>
        <v>26.796916632150953</v>
      </c>
      <c r="F182">
        <f t="shared" si="19"/>
        <v>-0.4996522100367532</v>
      </c>
      <c r="G182">
        <f t="shared" si="20"/>
        <v>1.8645884408852856E-2</v>
      </c>
      <c r="H182">
        <f t="shared" si="16"/>
        <v>5.3702583713839225</v>
      </c>
      <c r="I182">
        <f t="shared" si="17"/>
        <v>62.697122977279179</v>
      </c>
    </row>
    <row r="183" spans="2:9">
      <c r="B183">
        <f t="shared" si="15"/>
        <v>5.9327424344924715</v>
      </c>
      <c r="C183">
        <f t="shared" si="18"/>
        <v>64.362177021478786</v>
      </c>
      <c r="D183">
        <f t="shared" si="21"/>
        <v>27.307066726371296</v>
      </c>
      <c r="F183">
        <f t="shared" si="19"/>
        <v>-0.49966507053100401</v>
      </c>
      <c r="G183">
        <f t="shared" si="20"/>
        <v>1.8298013314204182E-2</v>
      </c>
      <c r="H183">
        <f t="shared" si="16"/>
        <v>5.4330773639614671</v>
      </c>
      <c r="I183">
        <f t="shared" si="17"/>
        <v>64.380475034792994</v>
      </c>
    </row>
    <row r="184" spans="2:9">
      <c r="B184">
        <f t="shared" si="15"/>
        <v>5.995574287564267</v>
      </c>
      <c r="C184">
        <f t="shared" si="18"/>
        <v>66.077930625851863</v>
      </c>
      <c r="D184">
        <f t="shared" si="21"/>
        <v>27.821954230703589</v>
      </c>
      <c r="F184">
        <f t="shared" si="19"/>
        <v>-0.49967734069113395</v>
      </c>
      <c r="G184">
        <f t="shared" si="20"/>
        <v>1.795982182084474E-2</v>
      </c>
      <c r="H184">
        <f t="shared" si="16"/>
        <v>5.4958969468731329</v>
      </c>
      <c r="I184">
        <f t="shared" si="17"/>
        <v>66.095890447672701</v>
      </c>
    </row>
    <row r="185" spans="2:9">
      <c r="B185">
        <f t="shared" si="15"/>
        <v>6.0584061406360625</v>
      </c>
      <c r="C185">
        <f t="shared" si="18"/>
        <v>67.82603556624565</v>
      </c>
      <c r="D185">
        <f t="shared" si="21"/>
        <v>28.341579145148966</v>
      </c>
      <c r="F185">
        <f t="shared" si="19"/>
        <v>-0.49968905280448234</v>
      </c>
      <c r="G185">
        <f t="shared" si="20"/>
        <v>1.7630953104107845E-2</v>
      </c>
      <c r="H185">
        <f t="shared" si="16"/>
        <v>5.5587170878315799</v>
      </c>
      <c r="I185">
        <f t="shared" si="17"/>
        <v>67.843666519349753</v>
      </c>
    </row>
    <row r="186" spans="2:9">
      <c r="B186">
        <f t="shared" si="15"/>
        <v>6.121237993707858</v>
      </c>
      <c r="C186">
        <f t="shared" si="18"/>
        <v>69.606789502916314</v>
      </c>
      <c r="D186">
        <f t="shared" si="21"/>
        <v>28.865941469705838</v>
      </c>
      <c r="F186">
        <f t="shared" si="19"/>
        <v>-0.49970023711315192</v>
      </c>
      <c r="G186">
        <f t="shared" si="20"/>
        <v>1.7311066664414052E-2</v>
      </c>
      <c r="H186">
        <f t="shared" si="16"/>
        <v>5.621537756594706</v>
      </c>
      <c r="I186">
        <f t="shared" si="17"/>
        <v>69.624100569580733</v>
      </c>
    </row>
    <row r="187" spans="2:9">
      <c r="B187">
        <f t="shared" si="15"/>
        <v>6.1840698467796535</v>
      </c>
      <c r="C187">
        <f t="shared" si="18"/>
        <v>71.42049009611992</v>
      </c>
      <c r="D187">
        <f t="shared" si="21"/>
        <v>29.395041204376696</v>
      </c>
      <c r="F187">
        <f t="shared" si="19"/>
        <v>-0.49971092196096517</v>
      </c>
      <c r="G187">
        <f t="shared" si="20"/>
        <v>1.6999837438110548E-2</v>
      </c>
      <c r="H187">
        <f t="shared" si="16"/>
        <v>5.6843589248186888</v>
      </c>
      <c r="I187">
        <f t="shared" si="17"/>
        <v>71.437489933558027</v>
      </c>
    </row>
    <row r="188" spans="2:9">
      <c r="B188">
        <f t="shared" si="15"/>
        <v>6.2469016998514491</v>
      </c>
      <c r="C188">
        <f t="shared" si="18"/>
        <v>73.267435006112692</v>
      </c>
      <c r="D188">
        <f t="shared" si="21"/>
        <v>29.928878349158829</v>
      </c>
      <c r="F188">
        <f t="shared" si="19"/>
        <v>-0.4997211339286336</v>
      </c>
      <c r="G188">
        <f t="shared" si="20"/>
        <v>1.6696954964323898E-2</v>
      </c>
      <c r="H188">
        <f t="shared" si="16"/>
        <v>5.7471805659228155</v>
      </c>
      <c r="I188">
        <f t="shared" si="17"/>
        <v>73.284131961077009</v>
      </c>
    </row>
    <row r="189" spans="2:9">
      <c r="B189">
        <f t="shared" si="15"/>
        <v>6.3097335529232446</v>
      </c>
      <c r="C189">
        <f t="shared" si="18"/>
        <v>75.147921893150681</v>
      </c>
      <c r="D189">
        <f t="shared" si="21"/>
        <v>30.467452904054266</v>
      </c>
      <c r="F189">
        <f t="shared" si="19"/>
        <v>-0.49973089795818054</v>
      </c>
      <c r="G189">
        <f t="shared" si="20"/>
        <v>1.6402122603812474E-2</v>
      </c>
      <c r="H189">
        <f t="shared" si="16"/>
        <v>5.8100026549650643</v>
      </c>
      <c r="I189">
        <f t="shared" si="17"/>
        <v>75.164324015754488</v>
      </c>
    </row>
    <row r="190" spans="2:9">
      <c r="B190">
        <f t="shared" ref="B190:B226" si="22">B189+$B$7</f>
        <v>6.3725654059950401</v>
      </c>
      <c r="C190">
        <f t="shared" si="18"/>
        <v>77.062248417490068</v>
      </c>
      <c r="D190">
        <f t="shared" si="21"/>
        <v>31.01076486906188</v>
      </c>
      <c r="F190">
        <f t="shared" si="19"/>
        <v>-0.49974023746756085</v>
      </c>
      <c r="G190">
        <f t="shared" si="20"/>
        <v>1.6115056806165089E-2</v>
      </c>
      <c r="H190">
        <f t="shared" si="16"/>
        <v>5.8728251685274788</v>
      </c>
      <c r="I190">
        <f t="shared" si="17"/>
        <v>77.078363474296239</v>
      </c>
    </row>
    <row r="191" spans="2:9">
      <c r="B191">
        <f t="shared" si="22"/>
        <v>6.4353972590668356</v>
      </c>
      <c r="C191">
        <f t="shared" si="18"/>
        <v>79.010712239386962</v>
      </c>
      <c r="D191">
        <f t="shared" si="21"/>
        <v>31.558814244181672</v>
      </c>
      <c r="F191">
        <f t="shared" si="19"/>
        <v>-0.49974917445632716</v>
      </c>
      <c r="G191">
        <f t="shared" si="20"/>
        <v>1.5835486421941953E-2</v>
      </c>
      <c r="H191">
        <f t="shared" si="16"/>
        <v>5.9356480846105084</v>
      </c>
      <c r="I191">
        <f t="shared" si="17"/>
        <v>79.026547725808911</v>
      </c>
    </row>
    <row r="192" spans="2:9">
      <c r="B192">
        <f t="shared" si="22"/>
        <v>6.4982291121386311</v>
      </c>
      <c r="C192">
        <f t="shared" si="18"/>
        <v>80.993611019097472</v>
      </c>
      <c r="D192">
        <f t="shared" si="21"/>
        <v>32.111601029414999</v>
      </c>
      <c r="F192">
        <f t="shared" si="19"/>
        <v>-0.49975772960311654</v>
      </c>
      <c r="G192">
        <f t="shared" si="20"/>
        <v>1.5563152056645399E-2</v>
      </c>
      <c r="H192">
        <f t="shared" si="16"/>
        <v>5.9984713825355147</v>
      </c>
      <c r="I192">
        <f t="shared" si="17"/>
        <v>81.009174171154115</v>
      </c>
    </row>
    <row r="193" spans="2:9">
      <c r="B193">
        <f t="shared" si="22"/>
        <v>6.5610609652104266</v>
      </c>
      <c r="C193">
        <f t="shared" si="18"/>
        <v>83.011242416877792</v>
      </c>
      <c r="D193">
        <f t="shared" si="21"/>
        <v>32.669125224759817</v>
      </c>
      <c r="F193">
        <f t="shared" si="19"/>
        <v>-0.49976592235565304</v>
      </c>
      <c r="G193">
        <f t="shared" si="20"/>
        <v>1.5297805463639479E-2</v>
      </c>
      <c r="H193">
        <f t="shared" si="16"/>
        <v>6.0612950428547734</v>
      </c>
      <c r="I193">
        <f t="shared" si="17"/>
        <v>83.026540222341438</v>
      </c>
    </row>
    <row r="194" spans="2:9">
      <c r="B194">
        <f t="shared" si="22"/>
        <v>6.6238928182822221</v>
      </c>
      <c r="C194">
        <f t="shared" si="18"/>
        <v>85.063904092983989</v>
      </c>
      <c r="D194">
        <f t="shared" si="21"/>
        <v>33.231386830217723</v>
      </c>
      <c r="F194">
        <f t="shared" si="19"/>
        <v>-0.49977377101390169</v>
      </c>
      <c r="G194">
        <f t="shared" si="20"/>
        <v>1.5039208973350792E-2</v>
      </c>
      <c r="H194">
        <f t="shared" si="16"/>
        <v>6.1241190472683202</v>
      </c>
      <c r="I194">
        <f t="shared" si="17"/>
        <v>85.078943301957338</v>
      </c>
    </row>
    <row r="195" spans="2:9">
      <c r="B195">
        <f t="shared" si="22"/>
        <v>6.6867246713540176</v>
      </c>
      <c r="C195">
        <f t="shared" si="18"/>
        <v>87.15189370767223</v>
      </c>
      <c r="D195">
        <f t="shared" si="21"/>
        <v>33.798385845787806</v>
      </c>
      <c r="F195">
        <f t="shared" si="19"/>
        <v>-0.49978129280694772</v>
      </c>
      <c r="G195">
        <f t="shared" si="20"/>
        <v>1.4787134956305436E-2</v>
      </c>
      <c r="H195">
        <f t="shared" si="16"/>
        <v>6.1869433785470695</v>
      </c>
      <c r="I195">
        <f t="shared" si="17"/>
        <v>87.166680842628537</v>
      </c>
    </row>
    <row r="196" spans="2:9">
      <c r="B196">
        <f t="shared" si="22"/>
        <v>6.7495565244258131</v>
      </c>
      <c r="C196">
        <f t="shared" si="18"/>
        <v>89.275508921198622</v>
      </c>
      <c r="D196">
        <f t="shared" si="21"/>
        <v>34.370122271470962</v>
      </c>
      <c r="F196">
        <f t="shared" si="19"/>
        <v>-0.49978850396412344</v>
      </c>
      <c r="G196">
        <f t="shared" si="20"/>
        <v>1.4541365317718831E-2</v>
      </c>
      <c r="H196">
        <f t="shared" si="16"/>
        <v>6.2497680204616897</v>
      </c>
      <c r="I196">
        <f t="shared" si="17"/>
        <v>89.290050286516347</v>
      </c>
    </row>
    <row r="197" spans="2:9">
      <c r="B197">
        <f t="shared" si="22"/>
        <v>6.8123883774976086</v>
      </c>
      <c r="C197">
        <f t="shared" si="18"/>
        <v>91.435047393819332</v>
      </c>
      <c r="D197">
        <f t="shared" si="21"/>
        <v>34.946596107266075</v>
      </c>
      <c r="F197">
        <f t="shared" si="19"/>
        <v>-0.49979541978085823</v>
      </c>
      <c r="G197">
        <f t="shared" si="20"/>
        <v>1.430169102154533E-2</v>
      </c>
      <c r="H197">
        <f t="shared" si="16"/>
        <v>6.3125929577167508</v>
      </c>
      <c r="I197">
        <f t="shared" si="17"/>
        <v>91.449349084840875</v>
      </c>
    </row>
    <row r="198" spans="2:9">
      <c r="B198">
        <f t="shared" si="22"/>
        <v>6.8752202305694041</v>
      </c>
      <c r="C198">
        <f t="shared" si="18"/>
        <v>93.630806785790455</v>
      </c>
      <c r="D198">
        <f t="shared" si="21"/>
        <v>35.527807353173593</v>
      </c>
      <c r="F198">
        <f t="shared" si="19"/>
        <v>-0.49980205467968208</v>
      </c>
      <c r="G198">
        <f t="shared" si="20"/>
        <v>1.4067911642034848E-2</v>
      </c>
      <c r="H198">
        <f t="shared" si="16"/>
        <v>6.3754181758897221</v>
      </c>
      <c r="I198">
        <f t="shared" si="17"/>
        <v>93.644874697432485</v>
      </c>
    </row>
    <row r="199" spans="2:9">
      <c r="B199">
        <f t="shared" si="22"/>
        <v>6.9380520836411996</v>
      </c>
      <c r="C199">
        <f t="shared" si="18"/>
        <v>95.863084757368114</v>
      </c>
      <c r="D199">
        <f t="shared" si="21"/>
        <v>36.113756009194411</v>
      </c>
      <c r="F199">
        <f t="shared" si="19"/>
        <v>-0.49980842226677796</v>
      </c>
      <c r="G199">
        <f t="shared" si="20"/>
        <v>1.3839834940999458E-2</v>
      </c>
      <c r="H199">
        <f t="shared" si="16"/>
        <v>6.4382436613744218</v>
      </c>
      <c r="I199">
        <f t="shared" si="17"/>
        <v>95.876924592309109</v>
      </c>
    </row>
    <row r="200" spans="2:9">
      <c r="B200">
        <f t="shared" si="22"/>
        <v>7.0008839367129951</v>
      </c>
      <c r="C200">
        <f t="shared" si="18"/>
        <v>98.132178968808489</v>
      </c>
      <c r="D200">
        <f t="shared" si="21"/>
        <v>36.704442075327187</v>
      </c>
      <c r="F200">
        <f t="shared" si="19"/>
        <v>-0.49981453538443998</v>
      </c>
      <c r="G200">
        <f t="shared" si="20"/>
        <v>1.3617276469117522E-2</v>
      </c>
      <c r="H200">
        <f t="shared" si="16"/>
        <v>6.5010694013285555</v>
      </c>
      <c r="I200">
        <f t="shared" si="17"/>
        <v>98.145796245277609</v>
      </c>
    </row>
    <row r="201" spans="2:9">
      <c r="B201">
        <f t="shared" si="22"/>
        <v>7.0637157897847906</v>
      </c>
      <c r="C201">
        <f t="shared" si="18"/>
        <v>100.43838708036768</v>
      </c>
      <c r="D201">
        <f t="shared" si="21"/>
        <v>37.29986555157236</v>
      </c>
      <c r="F201">
        <f t="shared" si="19"/>
        <v>-0.49982040615976447</v>
      </c>
      <c r="G201">
        <f t="shared" si="20"/>
        <v>1.3400059189722596E-2</v>
      </c>
      <c r="H201">
        <f t="shared" ref="H201:H226" si="23">B201+F201</f>
        <v>6.5638953836250264</v>
      </c>
      <c r="I201">
        <f t="shared" ref="I201:I226" si="24">C201+G201</f>
        <v>100.4517871395574</v>
      </c>
    </row>
    <row r="202" spans="2:9">
      <c r="B202">
        <f t="shared" si="22"/>
        <v>7.1265476428565862</v>
      </c>
      <c r="C202">
        <f t="shared" ref="C202:C226" si="25">1/5*B202^3+1/2*B202^2+5</f>
        <v>102.7820067523018</v>
      </c>
      <c r="D202">
        <f t="shared" si="21"/>
        <v>37.90002643793084</v>
      </c>
      <c r="F202">
        <f t="shared" ref="F202:F226" si="26">-$B$6*D202/SQRT(1+D202^2)</f>
        <v>-0.49982604604987385</v>
      </c>
      <c r="G202">
        <f t="shared" ref="G202:G226" si="27">ABS(1/D202*F202)</f>
        <v>1.3188013123643667E-2</v>
      </c>
      <c r="H202">
        <f t="shared" si="23"/>
        <v>6.6267215968067124</v>
      </c>
      <c r="I202">
        <f t="shared" si="24"/>
        <v>102.79519476542544</v>
      </c>
    </row>
    <row r="203" spans="2:9">
      <c r="B203">
        <f t="shared" si="22"/>
        <v>7.1893794959283817</v>
      </c>
      <c r="C203">
        <f t="shared" si="25"/>
        <v>105.16333564486703</v>
      </c>
      <c r="D203">
        <f t="shared" ref="D203:D226" si="28">(C204-C203)/(B204-B203)</f>
        <v>38.504924734400824</v>
      </c>
      <c r="F203">
        <f t="shared" si="26"/>
        <v>-0.49983146588394389</v>
      </c>
      <c r="G203">
        <f t="shared" si="27"/>
        <v>1.2980975013759413E-2</v>
      </c>
      <c r="H203">
        <f t="shared" si="23"/>
        <v>6.6895480300444374</v>
      </c>
      <c r="I203">
        <f t="shared" si="24"/>
        <v>105.17631661988079</v>
      </c>
    </row>
    <row r="204" spans="2:9">
      <c r="B204">
        <f t="shared" si="22"/>
        <v>7.2522113490001772</v>
      </c>
      <c r="C204">
        <f t="shared" si="25"/>
        <v>107.58267141831945</v>
      </c>
      <c r="D204">
        <f t="shared" si="28"/>
        <v>39.11456044098388</v>
      </c>
      <c r="F204">
        <f t="shared" si="26"/>
        <v>-0.49983667590228509</v>
      </c>
      <c r="G204">
        <f t="shared" si="27"/>
        <v>1.2778788008021708E-2</v>
      </c>
      <c r="H204">
        <f t="shared" si="23"/>
        <v>6.7523746730978917</v>
      </c>
      <c r="I204">
        <f t="shared" si="24"/>
        <v>107.59545020632747</v>
      </c>
    </row>
    <row r="205" spans="2:9">
      <c r="B205">
        <f t="shared" si="22"/>
        <v>7.3150432020719727</v>
      </c>
      <c r="C205">
        <f t="shared" si="25"/>
        <v>110.04031173291521</v>
      </c>
      <c r="D205">
        <f t="shared" si="28"/>
        <v>39.728933557679575</v>
      </c>
      <c r="F205">
        <f t="shared" si="26"/>
        <v>-0.49984168579270566</v>
      </c>
      <c r="G205">
        <f t="shared" si="27"/>
        <v>1.2581301359801705E-2</v>
      </c>
      <c r="H205">
        <f t="shared" si="23"/>
        <v>6.8152015162792674</v>
      </c>
      <c r="I205">
        <f t="shared" si="24"/>
        <v>110.05289303427502</v>
      </c>
    </row>
    <row r="206" spans="2:9">
      <c r="B206">
        <f t="shared" si="22"/>
        <v>7.3778750551437682</v>
      </c>
      <c r="C206">
        <f t="shared" si="25"/>
        <v>112.53655424891046</v>
      </c>
      <c r="D206">
        <f t="shared" si="28"/>
        <v>40.348044084487441</v>
      </c>
      <c r="F206">
        <f t="shared" si="26"/>
        <v>-0.49984650472436376</v>
      </c>
      <c r="G206">
        <f t="shared" si="27"/>
        <v>1.2388370144478432E-2</v>
      </c>
      <c r="H206">
        <f t="shared" si="23"/>
        <v>6.8780285504194048</v>
      </c>
      <c r="I206">
        <f t="shared" si="24"/>
        <v>112.54894261905494</v>
      </c>
    </row>
    <row r="207" spans="2:9">
      <c r="B207">
        <f t="shared" si="22"/>
        <v>7.4407069082155637</v>
      </c>
      <c r="C207">
        <f t="shared" si="25"/>
        <v>115.07169662656131</v>
      </c>
      <c r="D207">
        <f t="shared" si="28"/>
        <v>40.971892021407704</v>
      </c>
      <c r="F207">
        <f t="shared" si="26"/>
        <v>-0.49985114137930298</v>
      </c>
      <c r="G207">
        <f t="shared" si="27"/>
        <v>1.2199854991273825E-2</v>
      </c>
      <c r="H207">
        <f t="shared" si="23"/>
        <v>6.9408557668362612</v>
      </c>
      <c r="I207">
        <f t="shared" si="24"/>
        <v>115.08389648155259</v>
      </c>
    </row>
    <row r="208" spans="2:9">
      <c r="B208">
        <f t="shared" si="22"/>
        <v>7.5035387612873592</v>
      </c>
      <c r="C208">
        <f t="shared" si="25"/>
        <v>117.64603652612386</v>
      </c>
      <c r="D208">
        <f t="shared" si="28"/>
        <v>41.60047736844151</v>
      </c>
      <c r="F208">
        <f t="shared" si="26"/>
        <v>-0.49985560398184276</v>
      </c>
      <c r="G208">
        <f t="shared" si="27"/>
        <v>1.2015621829403276E-2</v>
      </c>
      <c r="H208">
        <f t="shared" si="23"/>
        <v>7.0036831573055167</v>
      </c>
      <c r="I208">
        <f t="shared" si="24"/>
        <v>117.65805214795327</v>
      </c>
    </row>
    <row r="209" spans="2:9">
      <c r="B209">
        <f t="shared" si="22"/>
        <v>7.5663706143591547</v>
      </c>
      <c r="C209">
        <f t="shared" si="25"/>
        <v>120.25987160785434</v>
      </c>
      <c r="D209">
        <f t="shared" si="28"/>
        <v>42.233800125586356</v>
      </c>
      <c r="F209">
        <f t="shared" si="26"/>
        <v>-0.49985990032598748</v>
      </c>
      <c r="G209">
        <f t="shared" si="27"/>
        <v>1.1835541647675675E-2</v>
      </c>
      <c r="H209">
        <f t="shared" si="23"/>
        <v>7.0665107140331669</v>
      </c>
      <c r="I209">
        <f t="shared" si="24"/>
        <v>120.27170714950201</v>
      </c>
    </row>
    <row r="210" spans="2:9">
      <c r="B210">
        <f t="shared" si="22"/>
        <v>7.6292024674309502</v>
      </c>
      <c r="C210">
        <f t="shared" si="25"/>
        <v>122.91349953200876</v>
      </c>
      <c r="D210">
        <f t="shared" si="28"/>
        <v>42.871860292844964</v>
      </c>
      <c r="F210">
        <f t="shared" si="26"/>
        <v>-0.49986403780100047</v>
      </c>
      <c r="G210">
        <f t="shared" si="27"/>
        <v>1.1659490266729211E-2</v>
      </c>
      <c r="H210">
        <f t="shared" si="23"/>
        <v>7.12933842962995</v>
      </c>
      <c r="I210">
        <f t="shared" si="24"/>
        <v>122.92515902227548</v>
      </c>
    </row>
    <row r="211" spans="2:9">
      <c r="B211">
        <f t="shared" si="22"/>
        <v>7.6920343205027457</v>
      </c>
      <c r="C211">
        <f t="shared" si="25"/>
        <v>125.60721795884334</v>
      </c>
      <c r="D211">
        <f t="shared" si="28"/>
        <v>43.514657870215302</v>
      </c>
      <c r="F211">
        <f t="shared" si="26"/>
        <v>-0.49986802341527847</v>
      </c>
      <c r="G211">
        <f t="shared" si="27"/>
        <v>1.1487348123157959E-2</v>
      </c>
      <c r="H211">
        <f t="shared" si="23"/>
        <v>7.1921662970874669</v>
      </c>
      <c r="I211">
        <f t="shared" si="24"/>
        <v>125.61870530696649</v>
      </c>
    </row>
    <row r="212" spans="2:9">
      <c r="B212">
        <f t="shared" si="22"/>
        <v>7.7548661735745412</v>
      </c>
      <c r="C212">
        <f t="shared" si="25"/>
        <v>128.34132454861415</v>
      </c>
      <c r="D212">
        <f t="shared" si="28"/>
        <v>44.162192857698713</v>
      </c>
      <c r="F212">
        <f t="shared" si="26"/>
        <v>-0.49987186381865178</v>
      </c>
      <c r="G212">
        <f t="shared" si="27"/>
        <v>1.1319000064814717E-2</v>
      </c>
      <c r="H212">
        <f t="shared" si="23"/>
        <v>7.2549943097558893</v>
      </c>
      <c r="I212">
        <f t="shared" si="24"/>
        <v>128.35264354867897</v>
      </c>
    </row>
    <row r="213" spans="2:9">
      <c r="B213">
        <f t="shared" si="22"/>
        <v>7.8176980266463367</v>
      </c>
      <c r="C213">
        <f t="shared" si="25"/>
        <v>131.11611696157738</v>
      </c>
      <c r="D213">
        <f t="shared" si="28"/>
        <v>44.814465255294301</v>
      </c>
      <c r="F213">
        <f t="shared" si="26"/>
        <v>-0.49987556532322452</v>
      </c>
      <c r="G213">
        <f t="shared" si="27"/>
        <v>1.1154335156641642E-2</v>
      </c>
      <c r="H213">
        <f t="shared" si="23"/>
        <v>7.3178224613231126</v>
      </c>
      <c r="I213">
        <f t="shared" si="24"/>
        <v>131.12727129673402</v>
      </c>
    </row>
    <row r="214" spans="2:9">
      <c r="B214">
        <f t="shared" si="22"/>
        <v>7.8805298797181322</v>
      </c>
      <c r="C214">
        <f t="shared" si="25"/>
        <v>133.93189285798911</v>
      </c>
      <c r="D214">
        <f t="shared" si="28"/>
        <v>45.471475063002522</v>
      </c>
      <c r="F214">
        <f t="shared" si="26"/>
        <v>-0.49987913392286065</v>
      </c>
      <c r="G214">
        <f t="shared" si="27"/>
        <v>1.0993246496408099E-2</v>
      </c>
      <c r="H214">
        <f t="shared" si="23"/>
        <v>7.3806507457952719</v>
      </c>
      <c r="I214">
        <f t="shared" si="24"/>
        <v>133.94288610448552</v>
      </c>
    </row>
    <row r="215" spans="2:9">
      <c r="B215">
        <f t="shared" si="22"/>
        <v>7.9433617327899277</v>
      </c>
      <c r="C215">
        <f t="shared" si="25"/>
        <v>136.7889498981055</v>
      </c>
      <c r="D215">
        <f t="shared" si="28"/>
        <v>46.133222280823368</v>
      </c>
      <c r="F215">
        <f t="shared" si="26"/>
        <v>-0.49988257531141211</v>
      </c>
      <c r="G215">
        <f t="shared" si="27"/>
        <v>1.0835631039785467E-2</v>
      </c>
      <c r="H215">
        <f t="shared" si="23"/>
        <v>7.4434791574785155</v>
      </c>
      <c r="I215">
        <f t="shared" si="24"/>
        <v>136.79978552914528</v>
      </c>
    </row>
    <row r="216" spans="2:9">
      <c r="B216">
        <f t="shared" si="22"/>
        <v>8.0061935858617232</v>
      </c>
      <c r="C216">
        <f t="shared" si="25"/>
        <v>139.68758574218268</v>
      </c>
      <c r="D216">
        <f t="shared" si="28"/>
        <v>46.799706908755937</v>
      </c>
      <c r="F216">
        <f t="shared" si="26"/>
        <v>-0.49988589489978064</v>
      </c>
      <c r="G216">
        <f t="shared" si="27"/>
        <v>1.0681389434220048E-2</v>
      </c>
      <c r="H216">
        <f t="shared" si="23"/>
        <v>7.5063076909619424</v>
      </c>
      <c r="I216">
        <f t="shared" si="24"/>
        <v>139.69826713161689</v>
      </c>
    </row>
    <row r="217" spans="2:9">
      <c r="B217">
        <f t="shared" si="22"/>
        <v>8.0690254389335188</v>
      </c>
      <c r="C217">
        <f t="shared" si="25"/>
        <v>142.62809805047672</v>
      </c>
      <c r="D217">
        <f t="shared" si="28"/>
        <v>47.47092894680295</v>
      </c>
      <c r="F217">
        <f t="shared" si="26"/>
        <v>-0.49988909783189295</v>
      </c>
      <c r="G217">
        <f t="shared" si="27"/>
        <v>1.0530425861100813E-2</v>
      </c>
      <c r="H217">
        <f t="shared" si="23"/>
        <v>7.5691363411016255</v>
      </c>
      <c r="I217">
        <f t="shared" si="24"/>
        <v>142.63862847633783</v>
      </c>
    </row>
    <row r="218" spans="2:9">
      <c r="B218">
        <f t="shared" si="22"/>
        <v>8.1318572920053143</v>
      </c>
      <c r="C218">
        <f t="shared" si="25"/>
        <v>145.61078448324389</v>
      </c>
      <c r="D218">
        <f t="shared" si="28"/>
        <v>48.146888394960328</v>
      </c>
      <c r="F218">
        <f t="shared" si="26"/>
        <v>-0.49989218899966859</v>
      </c>
      <c r="G218">
        <f t="shared" si="27"/>
        <v>1.0382647885756074E-2</v>
      </c>
      <c r="H218">
        <f t="shared" si="23"/>
        <v>7.6319651030056459</v>
      </c>
      <c r="I218">
        <f t="shared" si="24"/>
        <v>145.62116713112965</v>
      </c>
    </row>
    <row r="219" spans="2:9">
      <c r="B219">
        <f t="shared" si="22"/>
        <v>8.1946891450771098</v>
      </c>
      <c r="C219">
        <f t="shared" si="25"/>
        <v>148.63594270074017</v>
      </c>
      <c r="D219">
        <f t="shared" si="28"/>
        <v>48.827585253231234</v>
      </c>
      <c r="F219">
        <f t="shared" si="26"/>
        <v>-0.49989517305704845</v>
      </c>
      <c r="G219">
        <f t="shared" si="27"/>
        <v>1.023796631482953E-2</v>
      </c>
      <c r="H219">
        <f t="shared" si="23"/>
        <v>7.6947939720200615</v>
      </c>
      <c r="I219">
        <f t="shared" si="24"/>
        <v>148.64618066705501</v>
      </c>
    </row>
    <row r="220" spans="2:9">
      <c r="B220">
        <f t="shared" si="22"/>
        <v>8.2575209981489053</v>
      </c>
      <c r="C220">
        <f t="shared" si="25"/>
        <v>151.70387036322177</v>
      </c>
      <c r="D220">
        <f t="shared" si="28"/>
        <v>49.513019521614325</v>
      </c>
      <c r="F220">
        <f t="shared" si="26"/>
        <v>-0.49989805443315</v>
      </c>
      <c r="G220">
        <f t="shared" si="27"/>
        <v>1.009629506063401E-2</v>
      </c>
      <c r="H220">
        <f t="shared" si="23"/>
        <v>7.7576229437157549</v>
      </c>
      <c r="I220">
        <f t="shared" si="24"/>
        <v>151.7139666582824</v>
      </c>
    </row>
    <row r="221" spans="2:9">
      <c r="B221">
        <f t="shared" si="22"/>
        <v>8.3203528512207008</v>
      </c>
      <c r="C221">
        <f t="shared" si="25"/>
        <v>154.81486513094478</v>
      </c>
      <c r="D221">
        <f t="shared" si="28"/>
        <v>50.203191200111398</v>
      </c>
      <c r="F221">
        <f t="shared" si="26"/>
        <v>-0.49990083734460949</v>
      </c>
      <c r="G221">
        <f t="shared" si="27"/>
        <v>9.9575510120858655E-3</v>
      </c>
      <c r="H221">
        <f t="shared" si="23"/>
        <v>7.8204520138760909</v>
      </c>
      <c r="I221">
        <f t="shared" si="24"/>
        <v>154.82482268195687</v>
      </c>
    </row>
    <row r="222" spans="2:9">
      <c r="B222">
        <f t="shared" si="22"/>
        <v>8.3831847042924963</v>
      </c>
      <c r="C222">
        <f t="shared" si="25"/>
        <v>157.96922466416544</v>
      </c>
      <c r="D222">
        <f t="shared" si="28"/>
        <v>50.898100288718837</v>
      </c>
      <c r="F222">
        <f t="shared" si="26"/>
        <v>-0.49990352580716568</v>
      </c>
      <c r="G222">
        <f t="shared" si="27"/>
        <v>9.8216539118644742E-3</v>
      </c>
      <c r="H222">
        <f t="shared" si="23"/>
        <v>7.8832811784853307</v>
      </c>
      <c r="I222">
        <f t="shared" si="24"/>
        <v>157.97904631807731</v>
      </c>
    </row>
    <row r="223" spans="2:9">
      <c r="B223">
        <f t="shared" si="22"/>
        <v>8.4460165573642918</v>
      </c>
      <c r="C223">
        <f t="shared" si="25"/>
        <v>161.16724662313973</v>
      </c>
      <c r="D223">
        <f t="shared" si="28"/>
        <v>51.597746787439355</v>
      </c>
      <c r="F223">
        <f t="shared" si="26"/>
        <v>-0.49990612364653775</v>
      </c>
      <c r="G223">
        <f t="shared" si="27"/>
        <v>9.6885262394487328E-3</v>
      </c>
      <c r="H223">
        <f t="shared" si="23"/>
        <v>7.9461104337177542</v>
      </c>
      <c r="I223">
        <f t="shared" si="24"/>
        <v>161.17693514937918</v>
      </c>
    </row>
    <row r="224" spans="2:9">
      <c r="B224">
        <f t="shared" si="22"/>
        <v>8.5088484104360873</v>
      </c>
      <c r="C224">
        <f t="shared" si="25"/>
        <v>164.40922866812383</v>
      </c>
      <c r="D224">
        <f t="shared" si="28"/>
        <v>52.302130696273863</v>
      </c>
      <c r="F224">
        <f t="shared" si="26"/>
        <v>-0.49990863450864409</v>
      </c>
      <c r="G224">
        <f t="shared" si="27"/>
        <v>9.5580930997187629E-3</v>
      </c>
      <c r="H224">
        <f t="shared" si="23"/>
        <v>8.008939775927443</v>
      </c>
      <c r="I224">
        <f t="shared" si="24"/>
        <v>164.41878676122354</v>
      </c>
    </row>
    <row r="225" spans="2:9">
      <c r="B225">
        <f t="shared" si="22"/>
        <v>8.5716802635078828</v>
      </c>
      <c r="C225">
        <f t="shared" si="25"/>
        <v>167.69546845937396</v>
      </c>
      <c r="D225">
        <f t="shared" si="28"/>
        <v>53.011252015219192</v>
      </c>
      <c r="F225">
        <f t="shared" si="26"/>
        <v>-0.49991106186920614</v>
      </c>
      <c r="G225">
        <f t="shared" si="27"/>
        <v>9.4302821168171028E-3</v>
      </c>
      <c r="H225">
        <f t="shared" si="23"/>
        <v>8.0717692016386771</v>
      </c>
      <c r="I225">
        <f t="shared" si="24"/>
        <v>167.70489874149078</v>
      </c>
    </row>
    <row r="226" spans="2:9">
      <c r="B226">
        <f t="shared" si="22"/>
        <v>8.6345121165796783</v>
      </c>
      <c r="C226">
        <f t="shared" si="25"/>
        <v>171.02626365714613</v>
      </c>
      <c r="D226">
        <f t="shared" si="28"/>
        <v>19.807287470098938</v>
      </c>
      <c r="F226">
        <f t="shared" si="26"/>
        <v>-0.49936399468781373</v>
      </c>
      <c r="G226">
        <f t="shared" si="27"/>
        <v>2.5211124715671093E-2</v>
      </c>
      <c r="H226">
        <f t="shared" si="23"/>
        <v>8.1351481218918646</v>
      </c>
      <c r="I226">
        <f t="shared" si="24"/>
        <v>171.0514747818618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6521-EED7-4AB1-BF48-7CA1CC2BB9C3}">
  <dimension ref="C5:E21"/>
  <sheetViews>
    <sheetView topLeftCell="A4" workbookViewId="0">
      <selection activeCell="H24" sqref="H24"/>
    </sheetView>
  </sheetViews>
  <sheetFormatPr defaultRowHeight="15"/>
  <sheetData>
    <row r="5" spans="3:5">
      <c r="C5" t="s">
        <v>11</v>
      </c>
      <c r="D5" t="s">
        <v>30</v>
      </c>
      <c r="E5" t="s">
        <v>31</v>
      </c>
    </row>
    <row r="6" spans="3:5">
      <c r="C6">
        <v>-10</v>
      </c>
      <c r="D6">
        <f>3*C6</f>
        <v>-30</v>
      </c>
      <c r="E6">
        <f>-1/3*C6</f>
        <v>3.333333333333333</v>
      </c>
    </row>
    <row r="7" spans="3:5">
      <c r="C7">
        <v>-9</v>
      </c>
      <c r="D7">
        <f t="shared" ref="D7:D21" si="0">3*C7</f>
        <v>-27</v>
      </c>
      <c r="E7">
        <f t="shared" ref="E7:E21" si="1">-1/3*C7</f>
        <v>3</v>
      </c>
    </row>
    <row r="8" spans="3:5">
      <c r="C8">
        <v>-8</v>
      </c>
      <c r="D8">
        <f t="shared" si="0"/>
        <v>-24</v>
      </c>
      <c r="E8">
        <f t="shared" si="1"/>
        <v>2.6666666666666665</v>
      </c>
    </row>
    <row r="9" spans="3:5">
      <c r="C9">
        <v>-7</v>
      </c>
      <c r="D9">
        <f t="shared" si="0"/>
        <v>-21</v>
      </c>
      <c r="E9">
        <f t="shared" si="1"/>
        <v>2.333333333333333</v>
      </c>
    </row>
    <row r="10" spans="3:5">
      <c r="C10">
        <v>-6</v>
      </c>
      <c r="D10">
        <f t="shared" si="0"/>
        <v>-18</v>
      </c>
      <c r="E10">
        <f t="shared" si="1"/>
        <v>2</v>
      </c>
    </row>
    <row r="11" spans="3:5">
      <c r="C11">
        <v>-5</v>
      </c>
      <c r="D11">
        <f t="shared" si="0"/>
        <v>-15</v>
      </c>
      <c r="E11">
        <f t="shared" si="1"/>
        <v>1.6666666666666665</v>
      </c>
    </row>
    <row r="12" spans="3:5">
      <c r="C12">
        <v>-4</v>
      </c>
      <c r="D12">
        <f t="shared" si="0"/>
        <v>-12</v>
      </c>
      <c r="E12">
        <f t="shared" si="1"/>
        <v>1.3333333333333333</v>
      </c>
    </row>
    <row r="13" spans="3:5">
      <c r="C13">
        <v>-3</v>
      </c>
      <c r="D13">
        <f t="shared" si="0"/>
        <v>-9</v>
      </c>
      <c r="E13">
        <f t="shared" si="1"/>
        <v>1</v>
      </c>
    </row>
    <row r="14" spans="3:5">
      <c r="C14">
        <v>-2</v>
      </c>
      <c r="D14">
        <f t="shared" si="0"/>
        <v>-6</v>
      </c>
      <c r="E14">
        <f t="shared" si="1"/>
        <v>0.66666666666666663</v>
      </c>
    </row>
    <row r="15" spans="3:5">
      <c r="C15">
        <v>-1</v>
      </c>
      <c r="D15">
        <f t="shared" si="0"/>
        <v>-3</v>
      </c>
      <c r="E15">
        <f t="shared" si="1"/>
        <v>0.33333333333333331</v>
      </c>
    </row>
    <row r="16" spans="3:5">
      <c r="C16">
        <v>0</v>
      </c>
      <c r="D16">
        <f t="shared" si="0"/>
        <v>0</v>
      </c>
      <c r="E16">
        <f t="shared" si="1"/>
        <v>0</v>
      </c>
    </row>
    <row r="17" spans="3:5">
      <c r="C17">
        <v>1</v>
      </c>
      <c r="D17">
        <f t="shared" si="0"/>
        <v>3</v>
      </c>
      <c r="E17">
        <f t="shared" si="1"/>
        <v>-0.33333333333333331</v>
      </c>
    </row>
    <row r="18" spans="3:5">
      <c r="C18">
        <v>2</v>
      </c>
      <c r="D18">
        <f t="shared" si="0"/>
        <v>6</v>
      </c>
      <c r="E18">
        <f t="shared" si="1"/>
        <v>-0.66666666666666663</v>
      </c>
    </row>
    <row r="19" spans="3:5">
      <c r="C19">
        <v>3</v>
      </c>
      <c r="D19">
        <f t="shared" si="0"/>
        <v>9</v>
      </c>
      <c r="E19">
        <f t="shared" si="1"/>
        <v>-1</v>
      </c>
    </row>
    <row r="20" spans="3:5">
      <c r="C20">
        <v>4</v>
      </c>
      <c r="D20">
        <f t="shared" si="0"/>
        <v>12</v>
      </c>
      <c r="E20">
        <f t="shared" si="1"/>
        <v>-1.3333333333333333</v>
      </c>
    </row>
    <row r="21" spans="3:5">
      <c r="C21">
        <v>5</v>
      </c>
      <c r="D21">
        <f t="shared" si="0"/>
        <v>15</v>
      </c>
      <c r="E21">
        <f t="shared" si="1"/>
        <v>-1.6666666666666665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DBCE-852A-44E9-8900-B26E0AABBC5E}">
  <dimension ref="B1:AG107"/>
  <sheetViews>
    <sheetView tabSelected="1" topLeftCell="M1" zoomScale="190" zoomScaleNormal="190" workbookViewId="0">
      <selection activeCell="L7" sqref="L7:L107"/>
    </sheetView>
  </sheetViews>
  <sheetFormatPr defaultColWidth="14.42578125" defaultRowHeight="15"/>
  <cols>
    <col min="1" max="2" width="8.7109375" style="2" customWidth="1"/>
    <col min="3" max="3" width="3.7109375" style="2" customWidth="1"/>
    <col min="4" max="5" width="6.5703125" style="2" customWidth="1"/>
    <col min="6" max="7" width="8.7109375" style="2" customWidth="1"/>
    <col min="8" max="8" width="8.7109375" style="25" customWidth="1"/>
    <col min="9" max="9" width="8.7109375" style="24" customWidth="1"/>
    <col min="10" max="10" width="8.7109375" style="23" customWidth="1"/>
    <col min="11" max="12" width="8.7109375" style="22" customWidth="1"/>
    <col min="13" max="16" width="8.7109375" style="2" customWidth="1"/>
    <col min="17" max="20" width="14.42578125" style="2"/>
    <col min="21" max="21" width="4.140625" style="2" customWidth="1"/>
    <col min="22" max="22" width="7.85546875" style="2" customWidth="1"/>
    <col min="23" max="23" width="7.7109375" style="2" customWidth="1"/>
    <col min="24" max="24" width="4.28515625" style="2" bestFit="1" customWidth="1"/>
    <col min="25" max="25" width="6.140625" style="2" bestFit="1" customWidth="1"/>
    <col min="26" max="26" width="5.42578125" style="2" bestFit="1" customWidth="1"/>
    <col min="27" max="27" width="5.42578125" style="2" customWidth="1"/>
    <col min="28" max="36" width="7.28515625" style="2" customWidth="1"/>
    <col min="37" max="16384" width="14.42578125" style="2"/>
  </cols>
  <sheetData>
    <row r="1" spans="2:33">
      <c r="B1" s="1"/>
    </row>
    <row r="2" spans="2:33">
      <c r="B2" s="1"/>
    </row>
    <row r="3" spans="2:33" ht="18">
      <c r="B3" s="5" t="s">
        <v>9</v>
      </c>
      <c r="C3" s="6" t="s">
        <v>7</v>
      </c>
      <c r="D3" s="2">
        <v>230</v>
      </c>
    </row>
    <row r="4" spans="2:33" ht="18">
      <c r="B4" s="5" t="s">
        <v>0</v>
      </c>
      <c r="C4" s="3" t="s">
        <v>8</v>
      </c>
      <c r="D4" s="4">
        <v>1500</v>
      </c>
      <c r="E4" s="4"/>
      <c r="G4" s="2">
        <v>9000</v>
      </c>
      <c r="V4" s="18" t="s">
        <v>11</v>
      </c>
      <c r="W4" s="18" t="s">
        <v>12</v>
      </c>
    </row>
    <row r="5" spans="2:33" ht="18">
      <c r="B5" s="38" t="s">
        <v>2</v>
      </c>
      <c r="C5" s="6" t="s">
        <v>3</v>
      </c>
      <c r="D5" s="4">
        <v>600</v>
      </c>
      <c r="E5" s="4"/>
      <c r="G5" s="6" t="s">
        <v>5</v>
      </c>
      <c r="V5" s="19">
        <v>1407.5</v>
      </c>
      <c r="W5" s="2">
        <v>0</v>
      </c>
    </row>
    <row r="6" spans="2:33" ht="18">
      <c r="B6" s="38"/>
      <c r="C6" s="6" t="s">
        <v>4</v>
      </c>
      <c r="D6" s="2">
        <v>130</v>
      </c>
      <c r="F6" s="2">
        <f>D4/100+0.0001</f>
        <v>15.0001</v>
      </c>
      <c r="G6" s="2">
        <v>70</v>
      </c>
      <c r="H6" s="25">
        <v>120</v>
      </c>
      <c r="I6" s="24">
        <v>200</v>
      </c>
      <c r="J6" s="23">
        <v>290</v>
      </c>
      <c r="K6" s="22">
        <v>450</v>
      </c>
      <c r="M6" s="2">
        <v>6.0000000000000002E-5</v>
      </c>
      <c r="V6" s="20">
        <f>V5</f>
        <v>1407.5</v>
      </c>
      <c r="W6" s="2">
        <f>(3*$D$3^2*$G$6/(($D$4-$V6)/$D$4))/($D$4*($D$5+$G$6/(($D$4-$V6)/$D$4))^2+($D$6+$D$8)^2)*$G$4</f>
        <v>359.00634555351957</v>
      </c>
      <c r="X6" s="18">
        <f>G$6</f>
        <v>70</v>
      </c>
      <c r="Y6" s="2">
        <f>(V2-V5)/5</f>
        <v>-281.5</v>
      </c>
      <c r="AF6" s="21"/>
    </row>
    <row r="7" spans="2:33">
      <c r="B7" s="38" t="s">
        <v>1</v>
      </c>
      <c r="F7" s="2">
        <v>0</v>
      </c>
      <c r="G7" s="2">
        <f>(3*$D$3^2*$G$6/(($D$4-$F7)/$D$4))/($D$4*($D$5+$G$6/(($D$4-$F7)/$D$4))^2+($D$6+$D$8)^2)*$G$4</f>
        <v>148.46688462777252</v>
      </c>
      <c r="H7" s="25">
        <f>(3*$D$3^2*$H$6/(($D$4-$F7)/$D$4))/($D$4*($D$5+$H$6/(($D$4-$F7)/$D$4))^2+($D$6+$D$8)^2)*$G$4</f>
        <v>220.39600454124093</v>
      </c>
      <c r="I7" s="24">
        <f>(3*$D$3^2*$I$6/(($D$4-$F7)/$D$4))/($D$4*($D$5+$I$6/(($D$4-$F7)/$D$4))^2+($D$6+$D$8)^2)*$G$4</f>
        <v>297.53990556342126</v>
      </c>
      <c r="J7" s="23">
        <f>(3*$D$3^2*$J$6/(($D$4-$F7)/$D$4))/($D$4*($D$5+$J$6/(($D$4-$F7)/$D$4))^2+($D$6+$D$8)^2)*$G$4</f>
        <v>348.59368557869067</v>
      </c>
      <c r="K7" s="22">
        <f>(3*$D$3^2*$K$6/(($D$4-$F7)/$D$4))/($D$4*($D$5+$K$6/(($D$4-$F7)/$D$4))^2+($D$6+$D$8)^2)*$G$4</f>
        <v>388.63592951820897</v>
      </c>
      <c r="L7" s="22">
        <f>K7+3</f>
        <v>391.63592951820897</v>
      </c>
      <c r="M7" s="2">
        <f t="shared" ref="M7:M38" si="0">$M$6*F7^2+240</f>
        <v>240</v>
      </c>
      <c r="V7" s="20"/>
      <c r="X7" s="18"/>
      <c r="AF7" s="21"/>
    </row>
    <row r="8" spans="2:33" ht="18">
      <c r="B8" s="38"/>
      <c r="C8" s="6" t="s">
        <v>6</v>
      </c>
      <c r="D8" s="2">
        <v>140</v>
      </c>
      <c r="F8" s="2">
        <f t="shared" ref="F8:F71" si="1">F7+F$6</f>
        <v>15.0001</v>
      </c>
      <c r="G8" s="2">
        <f t="shared" ref="G8:G71" si="2">(3*$D$3^2*$G$6/(($D$4-$F8)/$D$4))/($D$4*($D$5+$G$6/(($D$4-$F8)/$D$4))^2+($D$6+$D$8)^2)*$G$4</f>
        <v>149.65056435625834</v>
      </c>
      <c r="H8" s="25">
        <f t="shared" ref="H8:H71" si="3">(3*$D$3^2*$H$6/(($D$4-$F8)/$D$4))/($D$4*($D$5+$H$6/(($D$4-$F8)/$D$4))^2+($D$6+$D$8)^2)*$G$4</f>
        <v>221.87462540767683</v>
      </c>
      <c r="I8" s="24">
        <f t="shared" ref="I8:I71" si="4">(3*$D$3^2*$I$6/(($D$4-$F8)/$D$4))/($D$4*($D$5+$I$6/(($D$4-$F8)/$D$4))^2+($D$6+$D$8)^2)*$G$4</f>
        <v>299.03330788347091</v>
      </c>
      <c r="J8" s="23">
        <f t="shared" ref="J8:J71" si="5">(3*$D$3^2*$J$6/(($D$4-$F8)/$D$4))/($D$4*($D$5+$J$6/(($D$4-$F8)/$D$4))^2+($D$6+$D$8)^2)*$G$4</f>
        <v>349.80851634822159</v>
      </c>
      <c r="K8" s="22">
        <f t="shared" ref="K8:K71" si="6">(3*$D$3^2*$K$6/(($D$4-$F8)/$D$4))/($D$4*($D$5+$K$6/(($D$4-$F8)/$D$4))^2+($D$6+$D$8)^2)*$G$4</f>
        <v>389.18483833389791</v>
      </c>
      <c r="L8" s="22">
        <f t="shared" ref="L8:L71" si="7">K8+3</f>
        <v>392.18483833389791</v>
      </c>
      <c r="M8" s="2">
        <f t="shared" si="0"/>
        <v>240.01350018000059</v>
      </c>
      <c r="V8" s="26">
        <v>1355</v>
      </c>
      <c r="W8" s="27">
        <v>0</v>
      </c>
      <c r="X8" s="27"/>
      <c r="Y8" s="36"/>
      <c r="AF8" s="21"/>
    </row>
    <row r="9" spans="2:33">
      <c r="C9" s="6" t="s">
        <v>10</v>
      </c>
      <c r="F9" s="2">
        <f t="shared" si="1"/>
        <v>30.0002</v>
      </c>
      <c r="G9" s="2">
        <f t="shared" si="2"/>
        <v>150.85292511584305</v>
      </c>
      <c r="H9" s="25">
        <f t="shared" si="3"/>
        <v>223.37192395299272</v>
      </c>
      <c r="I9" s="24">
        <f t="shared" si="4"/>
        <v>300.53786616263227</v>
      </c>
      <c r="J9" s="23">
        <f t="shared" si="5"/>
        <v>351.02410776879788</v>
      </c>
      <c r="K9" s="22">
        <f t="shared" si="6"/>
        <v>389.72050261711206</v>
      </c>
      <c r="L9" s="22">
        <f t="shared" si="7"/>
        <v>392.72050261711206</v>
      </c>
      <c r="M9" s="2">
        <f t="shared" si="0"/>
        <v>240.05400072000239</v>
      </c>
      <c r="V9" s="29">
        <f>V8</f>
        <v>1355</v>
      </c>
      <c r="W9" s="30">
        <f>(3*$D$3^2*$H$6/(($D$4-$V9)/$D$4))/($D$4*($D$5+$H$6/(($D$4-$V9)/$D$4))^2+($D$6+$D$8)^2)*$G$4</f>
        <v>348.61007708053262</v>
      </c>
      <c r="X9" s="31">
        <f>H$6</f>
        <v>120</v>
      </c>
      <c r="Y9" s="32">
        <f>(V5-V8)/5</f>
        <v>10.5</v>
      </c>
      <c r="AF9" s="21">
        <f>V8</f>
        <v>1355</v>
      </c>
      <c r="AG9" s="21">
        <f>(3*$D$3^2*$G$6/(($D$4-AF9)/$D$4))/($D$4*($D$5+$G$6/(($D$4-AF9)/$D$4))^2+($D$6+$D$8)^2)*$G$4</f>
        <v>393.25203909417519</v>
      </c>
    </row>
    <row r="10" spans="2:33">
      <c r="F10" s="2">
        <f t="shared" si="1"/>
        <v>45.000299999999996</v>
      </c>
      <c r="G10" s="2">
        <f t="shared" si="2"/>
        <v>152.07440167574839</v>
      </c>
      <c r="H10" s="25">
        <f t="shared" si="3"/>
        <v>224.88821399750196</v>
      </c>
      <c r="I10" s="24">
        <f t="shared" si="4"/>
        <v>302.0535684291408</v>
      </c>
      <c r="J10" s="23">
        <f t="shared" si="5"/>
        <v>352.24014622878775</v>
      </c>
      <c r="K10" s="22">
        <f t="shared" si="6"/>
        <v>390.24234765035106</v>
      </c>
      <c r="L10" s="22">
        <f t="shared" si="7"/>
        <v>393.24234765035106</v>
      </c>
      <c r="M10" s="2">
        <f t="shared" si="0"/>
        <v>240.1215016200054</v>
      </c>
      <c r="V10" s="33">
        <f>V8</f>
        <v>1355</v>
      </c>
      <c r="W10" s="2">
        <f>(3*$D$3^2*$G$6/(($D$4-$V10)/$D$4))/($D$4*($D$5+$G$6/(($D$4-$V10)/$D$4))^2+($D$6+$D$8)^2)*$G$4</f>
        <v>393.25203909417519</v>
      </c>
      <c r="X10" s="37"/>
      <c r="Y10" s="35"/>
      <c r="AF10" s="21">
        <f>AF9+$Y$9</f>
        <v>1365.5</v>
      </c>
      <c r="AG10" s="21">
        <f t="shared" ref="AG10:AG14" si="8">(3*$D$3^2*$G$6/(($D$4-AF10)/$D$4))/($D$4*($D$5+$G$6/(($D$4-AF10)/$D$4))^2+($D$6+$D$8)^2)*$G$4</f>
        <v>389.94636906484851</v>
      </c>
    </row>
    <row r="11" spans="2:33">
      <c r="F11" s="2">
        <f t="shared" si="1"/>
        <v>60.000399999999999</v>
      </c>
      <c r="G11" s="2">
        <f t="shared" si="2"/>
        <v>153.31544192154448</v>
      </c>
      <c r="H11" s="25">
        <f t="shared" si="3"/>
        <v>226.42381444054951</v>
      </c>
      <c r="I11" s="24">
        <f t="shared" si="4"/>
        <v>303.58039396396293</v>
      </c>
      <c r="J11" s="23">
        <f t="shared" si="5"/>
        <v>353.45630023486444</v>
      </c>
      <c r="K11" s="22">
        <f t="shared" si="6"/>
        <v>390.74977718494563</v>
      </c>
      <c r="L11" s="22">
        <f t="shared" si="7"/>
        <v>393.74977718494563</v>
      </c>
      <c r="M11" s="2">
        <f t="shared" si="0"/>
        <v>240.2160028800096</v>
      </c>
      <c r="V11" s="19">
        <v>1279</v>
      </c>
      <c r="W11" s="2">
        <v>0</v>
      </c>
      <c r="AF11" s="21">
        <f t="shared" ref="AF11:AF14" si="9">AF10+$Y$9</f>
        <v>1376</v>
      </c>
      <c r="AG11" s="21">
        <f t="shared" si="8"/>
        <v>385.19815685589572</v>
      </c>
    </row>
    <row r="12" spans="2:33">
      <c r="F12" s="2">
        <f t="shared" si="1"/>
        <v>75.000500000000002</v>
      </c>
      <c r="G12" s="2">
        <f t="shared" si="2"/>
        <v>154.57650732632194</v>
      </c>
      <c r="H12" s="25">
        <f t="shared" si="3"/>
        <v>227.97904922948513</v>
      </c>
      <c r="I12" s="24">
        <f t="shared" si="4"/>
        <v>305.11831263105103</v>
      </c>
      <c r="J12" s="23">
        <f t="shared" si="5"/>
        <v>354.67221946537592</v>
      </c>
      <c r="K12" s="22">
        <f t="shared" si="6"/>
        <v>391.24217256851313</v>
      </c>
      <c r="L12" s="22">
        <f t="shared" si="7"/>
        <v>394.24217256851313</v>
      </c>
      <c r="M12" s="2">
        <f t="shared" si="0"/>
        <v>240.337504500015</v>
      </c>
      <c r="V12" s="20">
        <f>V11</f>
        <v>1279</v>
      </c>
      <c r="W12" s="2">
        <f>(3*$D$3^2*$I$6/(($D$4-$V12)/$D$4))/($D$4*($D$5+$I$6/(($D$4-$V12)/$D$4))^2+($D$6+$D$8)^2)*$G$4</f>
        <v>337.33636969927272</v>
      </c>
      <c r="X12" s="18">
        <f>I6</f>
        <v>200</v>
      </c>
      <c r="Y12" s="2">
        <f>(V8-V11)/5</f>
        <v>15.2</v>
      </c>
      <c r="AD12" s="21">
        <f>V11</f>
        <v>1279</v>
      </c>
      <c r="AE12" s="21">
        <f>(3*$D$3^2*$H$6/(($D$4-AD12)/$D$4))/($D$4*($D$5+$H$6/(($D$4-AD12)/$D$4))^2+($D$6+$D$8)^2)*$G$4</f>
        <v>387.61846671679319</v>
      </c>
      <c r="AF12" s="21">
        <f t="shared" si="9"/>
        <v>1386.5</v>
      </c>
      <c r="AG12" s="21">
        <f t="shared" si="8"/>
        <v>378.71292532559664</v>
      </c>
    </row>
    <row r="13" spans="2:33">
      <c r="F13" s="2">
        <f t="shared" si="1"/>
        <v>90.000600000000006</v>
      </c>
      <c r="G13" s="2">
        <f t="shared" si="2"/>
        <v>155.85807344038324</v>
      </c>
      <c r="H13" s="25">
        <f t="shared" si="3"/>
        <v>229.55424731363195</v>
      </c>
      <c r="I13" s="24">
        <f t="shared" si="4"/>
        <v>306.66728416041838</v>
      </c>
      <c r="J13" s="23">
        <f t="shared" si="5"/>
        <v>355.88753377010352</v>
      </c>
      <c r="K13" s="22">
        <f t="shared" si="6"/>
        <v>391.71889183288926</v>
      </c>
      <c r="L13" s="22">
        <f t="shared" si="7"/>
        <v>394.71889183288926</v>
      </c>
      <c r="M13" s="2">
        <f t="shared" si="0"/>
        <v>240.48600648002159</v>
      </c>
      <c r="V13" s="20">
        <f>V11</f>
        <v>1279</v>
      </c>
      <c r="W13" s="30">
        <f>(3*$D$3^2*$H$6/(($D$4-$V13)/$D$4))/($D$4*($D$5+$H$6/(($D$4-$V13)/$D$4))^2+($D$6+$D$8)^2)*$G$4</f>
        <v>387.61846671679319</v>
      </c>
      <c r="AD13" s="21">
        <f>AD12+$Y$12</f>
        <v>1294.2</v>
      </c>
      <c r="AE13" s="21">
        <f t="shared" ref="AE13:AE17" si="10">(3*$D$3^2*$H$6/(($D$4-AD13)/$D$4))/($D$4*($D$5+$H$6/(($D$4-AD13)/$D$4))^2+($D$6+$D$8)^2)*$G$4</f>
        <v>382.98008900975526</v>
      </c>
      <c r="AF13" s="21">
        <f t="shared" si="9"/>
        <v>1397</v>
      </c>
      <c r="AG13" s="21">
        <f t="shared" si="8"/>
        <v>370.13023256985866</v>
      </c>
    </row>
    <row r="14" spans="2:33">
      <c r="F14" s="2">
        <f t="shared" si="1"/>
        <v>105.00070000000001</v>
      </c>
      <c r="G14" s="2">
        <f t="shared" si="2"/>
        <v>157.160630400136</v>
      </c>
      <c r="H14" s="25">
        <f t="shared" si="3"/>
        <v>231.1497425814832</v>
      </c>
      <c r="I14" s="24">
        <f t="shared" si="4"/>
        <v>308.22725738054595</v>
      </c>
      <c r="J14" s="23">
        <f t="shared" si="5"/>
        <v>357.10185211307112</v>
      </c>
      <c r="K14" s="22">
        <f t="shared" si="6"/>
        <v>392.17926874053165</v>
      </c>
      <c r="L14" s="22">
        <f t="shared" si="7"/>
        <v>395.17926874053165</v>
      </c>
      <c r="M14" s="2">
        <f t="shared" si="0"/>
        <v>240.66150882002941</v>
      </c>
      <c r="V14" s="26">
        <v>1203</v>
      </c>
      <c r="W14" s="27">
        <v>0</v>
      </c>
      <c r="X14" s="27"/>
      <c r="Y14" s="28"/>
      <c r="AD14" s="21">
        <f t="shared" ref="AD14:AD17" si="11">AD13+$Y$12</f>
        <v>1309.4000000000001</v>
      </c>
      <c r="AE14" s="21">
        <f t="shared" si="10"/>
        <v>377.01370768777844</v>
      </c>
      <c r="AF14" s="21">
        <f t="shared" si="9"/>
        <v>1407.5</v>
      </c>
      <c r="AG14" s="21">
        <f t="shared" si="8"/>
        <v>359.00634555351957</v>
      </c>
    </row>
    <row r="15" spans="2:33">
      <c r="F15" s="2">
        <f t="shared" si="1"/>
        <v>120.00080000000001</v>
      </c>
      <c r="G15" s="2">
        <f t="shared" si="2"/>
        <v>158.48468345688048</v>
      </c>
      <c r="H15" s="25">
        <f t="shared" si="3"/>
        <v>232.76587377917699</v>
      </c>
      <c r="I15" s="24">
        <f t="shared" si="4"/>
        <v>309.79816939635504</v>
      </c>
      <c r="J15" s="23">
        <f t="shared" si="5"/>
        <v>358.31476145483555</v>
      </c>
      <c r="K15" s="22">
        <f t="shared" si="6"/>
        <v>392.62261178727647</v>
      </c>
      <c r="L15" s="22">
        <f t="shared" si="7"/>
        <v>395.62261178727647</v>
      </c>
      <c r="M15" s="2">
        <f t="shared" si="0"/>
        <v>240.86401152003839</v>
      </c>
      <c r="V15" s="29">
        <f>V14</f>
        <v>1203</v>
      </c>
      <c r="W15" s="30">
        <f>(3*$D$3^2*$J$6/(($D$4-$V15)/$D$4))/($D$4*($D$5+$J$6/(($D$4-$V15)/$D$4))^2+($D$6+$D$8)^2)*$G$4</f>
        <v>327.16334483682806</v>
      </c>
      <c r="X15" s="31">
        <f>J$6</f>
        <v>290</v>
      </c>
      <c r="Y15" s="32">
        <f>(V11-V14)/5</f>
        <v>15.2</v>
      </c>
      <c r="AB15" s="21">
        <f>V14</f>
        <v>1203</v>
      </c>
      <c r="AC15" s="21">
        <f>(3*$D$3^2*$I$6/(($D$4-AB15)/$D$4))/($D$4*($D$5+$I$6/(($D$4-AB15)/$D$4))^2+($D$6+$D$8)^2)*$G$4</f>
        <v>371.00400341393373</v>
      </c>
      <c r="AD15" s="21">
        <f t="shared" si="11"/>
        <v>1324.6000000000001</v>
      </c>
      <c r="AE15" s="21">
        <f t="shared" si="10"/>
        <v>369.48893292025338</v>
      </c>
      <c r="AG15" s="21"/>
    </row>
    <row r="16" spans="2:33">
      <c r="F16" s="2">
        <f t="shared" si="1"/>
        <v>135.0009</v>
      </c>
      <c r="G16" s="2">
        <f t="shared" si="2"/>
        <v>159.83075352618891</v>
      </c>
      <c r="H16" s="25">
        <f t="shared" si="3"/>
        <v>234.40298440809119</v>
      </c>
      <c r="I16" s="24">
        <f t="shared" si="4"/>
        <v>311.37994470867915</v>
      </c>
      <c r="J16" s="23">
        <f t="shared" si="5"/>
        <v>359.52582557044491</v>
      </c>
      <c r="K16" s="22">
        <f t="shared" si="6"/>
        <v>393.04820315921131</v>
      </c>
      <c r="L16" s="22">
        <f t="shared" si="7"/>
        <v>396.04820315921131</v>
      </c>
      <c r="M16" s="2">
        <f t="shared" si="0"/>
        <v>241.09351458004861</v>
      </c>
      <c r="V16" s="33">
        <f>V14</f>
        <v>1203</v>
      </c>
      <c r="W16" s="34">
        <f>(3*$D$3^2*$I$6/(($D$4-$V16)/$D$4))/($D$4*($D$5+$I$6/(($D$4-$V16)/$D$4))^2+($D$6+$D$8)^2)*$G$4</f>
        <v>371.00400341393373</v>
      </c>
      <c r="X16" s="34"/>
      <c r="Y16" s="35"/>
      <c r="AB16" s="21">
        <f>AB15+$Y$15</f>
        <v>1218.2</v>
      </c>
      <c r="AC16" s="21">
        <f t="shared" ref="AC16:AC20" si="12">(3*$D$3^2*$I$6/(($D$4-AB16)/$D$4))/($D$4*($D$5+$I$6/(($D$4-AB16)/$D$4))^2+($D$6+$D$8)^2)*$G$4</f>
        <v>365.83813155325004</v>
      </c>
      <c r="AD16" s="21">
        <f t="shared" si="11"/>
        <v>1339.8000000000002</v>
      </c>
      <c r="AE16" s="21">
        <f t="shared" si="10"/>
        <v>360.1308780123851</v>
      </c>
      <c r="AG16" s="21"/>
    </row>
    <row r="17" spans="6:33">
      <c r="F17" s="2">
        <f t="shared" si="1"/>
        <v>150.001</v>
      </c>
      <c r="G17" s="2">
        <f t="shared" si="2"/>
        <v>161.19937775857795</v>
      </c>
      <c r="H17" s="25">
        <f t="shared" si="3"/>
        <v>236.06142259916996</v>
      </c>
      <c r="I17" s="24">
        <f t="shared" si="4"/>
        <v>312.97249427083568</v>
      </c>
      <c r="J17" s="23">
        <f t="shared" si="5"/>
        <v>360.73458379898125</v>
      </c>
      <c r="K17" s="22">
        <f t="shared" si="6"/>
        <v>393.45529764129384</v>
      </c>
      <c r="L17" s="22">
        <f t="shared" si="7"/>
        <v>396.45529764129384</v>
      </c>
      <c r="M17" s="2">
        <f t="shared" si="0"/>
        <v>241.35001800006</v>
      </c>
      <c r="V17" s="19">
        <v>1088</v>
      </c>
      <c r="W17" s="2">
        <v>0</v>
      </c>
      <c r="AB17" s="21">
        <f t="shared" ref="AB17:AB20" si="13">AB16+$Y$15</f>
        <v>1233.4000000000001</v>
      </c>
      <c r="AC17" s="21">
        <f t="shared" si="12"/>
        <v>359.96672389621733</v>
      </c>
      <c r="AD17" s="21">
        <f t="shared" si="11"/>
        <v>1355.0000000000002</v>
      </c>
      <c r="AE17" s="21">
        <f t="shared" si="10"/>
        <v>348.61007708053239</v>
      </c>
      <c r="AG17" s="21"/>
    </row>
    <row r="18" spans="6:33">
      <c r="F18" s="2">
        <f t="shared" si="1"/>
        <v>165.00110000000001</v>
      </c>
      <c r="G18" s="2">
        <f t="shared" si="2"/>
        <v>162.59111013217324</v>
      </c>
      <c r="H18" s="25">
        <f t="shared" si="3"/>
        <v>237.74154096134453</v>
      </c>
      <c r="I18" s="24">
        <f t="shared" si="4"/>
        <v>314.5757144775406</v>
      </c>
      <c r="J18" s="23">
        <f t="shared" si="5"/>
        <v>361.94054972032012</v>
      </c>
      <c r="K18" s="22">
        <f t="shared" si="6"/>
        <v>393.84312147521899</v>
      </c>
      <c r="L18" s="22">
        <f t="shared" si="7"/>
        <v>396.84312147521899</v>
      </c>
      <c r="M18" s="2">
        <f t="shared" si="0"/>
        <v>241.63352178007261</v>
      </c>
      <c r="V18" s="20">
        <f>V17</f>
        <v>1088</v>
      </c>
      <c r="W18" s="2">
        <f>(3*$D$3^2*$K$6/(($D$4-$V18)/$D$4))/($D$4*($D$5+$K$6/(($D$4-$V18)/$D$4))^2+($D$6+$D$8)^2)*$G$4</f>
        <v>311.36853084895426</v>
      </c>
      <c r="X18" s="18">
        <f>K$6</f>
        <v>450</v>
      </c>
      <c r="Y18" s="2">
        <f>(V14-V17)/5</f>
        <v>23</v>
      </c>
      <c r="Z18" s="21">
        <f>V17</f>
        <v>1088</v>
      </c>
      <c r="AA18" s="2">
        <f t="shared" ref="AA18:AA23" si="14">(3*$D$3^2*$J$6/(($D$4-$Z18)/$D$4))/($D$4*($D$5+$J$6/(($D$4-$Z18)/$D$4))^2+($D$6+$D$8)^2)*$G$4</f>
        <v>366.67687532580379</v>
      </c>
      <c r="AB18" s="21">
        <f t="shared" si="13"/>
        <v>1248.6000000000001</v>
      </c>
      <c r="AC18" s="21">
        <f t="shared" si="12"/>
        <v>353.3159633641958</v>
      </c>
      <c r="AE18" s="21"/>
      <c r="AG18" s="21"/>
    </row>
    <row r="19" spans="6:33">
      <c r="F19" s="2">
        <f t="shared" si="1"/>
        <v>180.00120000000001</v>
      </c>
      <c r="G19" s="2">
        <f t="shared" si="2"/>
        <v>164.00652206805751</v>
      </c>
      <c r="H19" s="25">
        <f t="shared" si="3"/>
        <v>239.44369640112393</v>
      </c>
      <c r="I19" s="24">
        <f t="shared" si="4"/>
        <v>316.18948608102096</v>
      </c>
      <c r="J19" s="23">
        <f t="shared" si="5"/>
        <v>363.14320975443434</v>
      </c>
      <c r="K19" s="22">
        <f t="shared" si="6"/>
        <v>394.21087116388139</v>
      </c>
      <c r="L19" s="22">
        <f t="shared" si="7"/>
        <v>397.21087116388139</v>
      </c>
      <c r="M19" s="2">
        <f t="shared" si="0"/>
        <v>241.9440259200864</v>
      </c>
      <c r="V19" s="20">
        <f>V17</f>
        <v>1088</v>
      </c>
      <c r="W19" s="2">
        <f>(3*$D$3^2*$J$6/(($D$4-$V19)/$D$4))/($D$4*($D$5+$J$6/(($D$4-$V19)/$D$4))^2+($D$6+$D$8)^2)*$G$4</f>
        <v>366.67687532580379</v>
      </c>
      <c r="Z19" s="21">
        <f>Z18+$Y$18</f>
        <v>1111</v>
      </c>
      <c r="AA19" s="2">
        <f t="shared" si="14"/>
        <v>360.65088646770278</v>
      </c>
      <c r="AB19" s="21">
        <f t="shared" si="13"/>
        <v>1263.8000000000002</v>
      </c>
      <c r="AC19" s="21">
        <f t="shared" si="12"/>
        <v>345.80332359710451</v>
      </c>
      <c r="AE19" s="21"/>
      <c r="AG19" s="21"/>
    </row>
    <row r="20" spans="6:33">
      <c r="F20" s="2">
        <f t="shared" si="1"/>
        <v>195.00130000000001</v>
      </c>
      <c r="G20" s="2">
        <f t="shared" si="2"/>
        <v>165.44620306898088</v>
      </c>
      <c r="H20" s="25">
        <f t="shared" si="3"/>
        <v>241.16824991012473</v>
      </c>
      <c r="I20" s="24">
        <f t="shared" si="4"/>
        <v>317.81367302874827</v>
      </c>
      <c r="J20" s="23">
        <f t="shared" si="5"/>
        <v>364.34202167822934</v>
      </c>
      <c r="K20" s="22">
        <f t="shared" si="6"/>
        <v>394.5577122196359</v>
      </c>
      <c r="L20" s="22">
        <f t="shared" si="7"/>
        <v>397.5577122196359</v>
      </c>
      <c r="M20" s="2">
        <f t="shared" si="0"/>
        <v>242.2815304201014</v>
      </c>
      <c r="V20" s="19"/>
      <c r="Z20" s="21">
        <f t="shared" ref="Z20:Z22" si="15">Z19+$Y$18</f>
        <v>1134</v>
      </c>
      <c r="AA20" s="2">
        <f t="shared" si="14"/>
        <v>353.78541043956045</v>
      </c>
      <c r="AB20" s="21">
        <f t="shared" si="13"/>
        <v>1279.0000000000002</v>
      </c>
      <c r="AC20" s="21">
        <f t="shared" si="12"/>
        <v>337.33636969927255</v>
      </c>
      <c r="AE20" s="21"/>
      <c r="AG20" s="21"/>
    </row>
    <row r="21" spans="6:33">
      <c r="F21" s="2">
        <f t="shared" si="1"/>
        <v>210.00140000000002</v>
      </c>
      <c r="G21" s="2">
        <f t="shared" si="2"/>
        <v>166.91076138208854</v>
      </c>
      <c r="H21" s="25">
        <f t="shared" si="3"/>
        <v>242.91556631695656</v>
      </c>
      <c r="I21" s="24">
        <f t="shared" si="4"/>
        <v>319.44812121676193</v>
      </c>
      <c r="J21" s="23">
        <f t="shared" si="5"/>
        <v>365.5364130545471</v>
      </c>
      <c r="K21" s="22">
        <f t="shared" si="6"/>
        <v>394.88277785339011</v>
      </c>
      <c r="L21" s="22">
        <f t="shared" si="7"/>
        <v>397.88277785339011</v>
      </c>
      <c r="M21" s="2">
        <f t="shared" si="0"/>
        <v>242.64603528011759</v>
      </c>
      <c r="V21" s="20"/>
      <c r="X21" s="18"/>
      <c r="Z21" s="21">
        <f t="shared" si="15"/>
        <v>1157</v>
      </c>
      <c r="AA21" s="2">
        <f t="shared" si="14"/>
        <v>345.98757330424263</v>
      </c>
      <c r="AC21" s="21"/>
      <c r="AE21" s="21"/>
      <c r="AG21" s="21"/>
    </row>
    <row r="22" spans="6:33">
      <c r="F22" s="2">
        <f t="shared" si="1"/>
        <v>225.00150000000002</v>
      </c>
      <c r="G22" s="2">
        <f t="shared" si="2"/>
        <v>168.40082468629316</v>
      </c>
      <c r="H22" s="25">
        <f t="shared" si="3"/>
        <v>244.68601399950077</v>
      </c>
      <c r="I22" s="24">
        <f t="shared" si="4"/>
        <v>321.09265715203344</v>
      </c>
      <c r="J22" s="23">
        <f t="shared" si="5"/>
        <v>366.72577956758494</v>
      </c>
      <c r="K22" s="22">
        <f t="shared" si="6"/>
        <v>395.18516760138715</v>
      </c>
      <c r="L22" s="22">
        <f t="shared" si="7"/>
        <v>398.18516760138715</v>
      </c>
      <c r="M22" s="2">
        <f t="shared" si="0"/>
        <v>243.03754050013501</v>
      </c>
      <c r="Z22" s="21">
        <f t="shared" si="15"/>
        <v>1180</v>
      </c>
      <c r="AA22" s="2">
        <f t="shared" si="14"/>
        <v>337.1528483313337</v>
      </c>
      <c r="AC22" s="21"/>
      <c r="AE22" s="21"/>
      <c r="AG22" s="21"/>
    </row>
    <row r="23" spans="6:33">
      <c r="F23" s="2">
        <f t="shared" si="1"/>
        <v>240.00160000000002</v>
      </c>
      <c r="G23" s="2">
        <f t="shared" si="2"/>
        <v>169.91704080487466</v>
      </c>
      <c r="H23" s="25">
        <f t="shared" si="3"/>
        <v>246.47996455318588</v>
      </c>
      <c r="I23" s="24">
        <f t="shared" si="4"/>
        <v>322.74708651678003</v>
      </c>
      <c r="J23" s="23">
        <f t="shared" si="5"/>
        <v>367.90948325855692</v>
      </c>
      <c r="K23" s="22">
        <f t="shared" si="6"/>
        <v>395.46394588635565</v>
      </c>
      <c r="L23" s="22">
        <f t="shared" si="7"/>
        <v>398.46394588635565</v>
      </c>
      <c r="M23" s="2">
        <f t="shared" si="0"/>
        <v>243.45604608015361</v>
      </c>
      <c r="Z23" s="21">
        <f>Z22+$Y$18</f>
        <v>1203</v>
      </c>
      <c r="AA23" s="2">
        <f t="shared" si="14"/>
        <v>327.16334483682806</v>
      </c>
      <c r="AC23" s="21"/>
      <c r="AE23" s="21"/>
      <c r="AG23" s="21"/>
    </row>
    <row r="24" spans="6:33">
      <c r="F24" s="2">
        <f t="shared" si="1"/>
        <v>255.00170000000003</v>
      </c>
      <c r="G24" s="2">
        <f t="shared" si="2"/>
        <v>171.46007844383692</v>
      </c>
      <c r="H24" s="25">
        <f t="shared" si="3"/>
        <v>248.29779241038955</v>
      </c>
      <c r="I24" s="24">
        <f t="shared" si="4"/>
        <v>324.4111926270258</v>
      </c>
      <c r="J24" s="23">
        <f t="shared" si="5"/>
        <v>369.08685065497895</v>
      </c>
      <c r="K24" s="22">
        <f t="shared" si="6"/>
        <v>395.71814050950121</v>
      </c>
      <c r="L24" s="22">
        <f t="shared" si="7"/>
        <v>398.71814050950121</v>
      </c>
      <c r="M24" s="2">
        <f t="shared" si="0"/>
        <v>243.9015520201734</v>
      </c>
    </row>
    <row r="25" spans="6:33">
      <c r="F25" s="2">
        <f t="shared" si="1"/>
        <v>270.0018</v>
      </c>
      <c r="G25" s="2">
        <f t="shared" si="2"/>
        <v>173.03062795647975</v>
      </c>
      <c r="H25" s="25">
        <f t="shared" si="3"/>
        <v>250.13987440556534</v>
      </c>
      <c r="I25" s="24">
        <f t="shared" si="4"/>
        <v>326.08473477705252</v>
      </c>
      <c r="J25" s="23">
        <f t="shared" si="5"/>
        <v>370.25717078646875</v>
      </c>
      <c r="K25" s="22">
        <f t="shared" si="6"/>
        <v>395.94674106960576</v>
      </c>
      <c r="L25" s="22">
        <f t="shared" si="7"/>
        <v>398.94674106960576</v>
      </c>
      <c r="M25" s="2">
        <f t="shared" si="0"/>
        <v>244.37405832019439</v>
      </c>
    </row>
    <row r="26" spans="6:33">
      <c r="F26" s="2">
        <f t="shared" si="1"/>
        <v>285.00189999999998</v>
      </c>
      <c r="G26" s="2">
        <f t="shared" si="2"/>
        <v>174.62940213455818</v>
      </c>
      <c r="H26" s="25">
        <f t="shared" si="3"/>
        <v>252.0065892801006</v>
      </c>
      <c r="I26" s="24">
        <f t="shared" si="4"/>
        <v>327.767446460656</v>
      </c>
      <c r="J26" s="23">
        <f t="shared" si="5"/>
        <v>371.41969307942503</v>
      </c>
      <c r="K26" s="22">
        <f t="shared" si="6"/>
        <v>396.1486973052746</v>
      </c>
      <c r="L26" s="22">
        <f t="shared" si="7"/>
        <v>399.1486973052746</v>
      </c>
      <c r="M26" s="2">
        <f t="shared" si="0"/>
        <v>244.8735649802166</v>
      </c>
    </row>
    <row r="27" spans="6:33">
      <c r="F27" s="2">
        <f t="shared" si="1"/>
        <v>300.00199999999995</v>
      </c>
      <c r="G27" s="2">
        <f t="shared" si="2"/>
        <v>176.25713702628772</v>
      </c>
      <c r="H27" s="25">
        <f t="shared" si="3"/>
        <v>253.89831712025105</v>
      </c>
      <c r="I27" s="24">
        <f t="shared" si="4"/>
        <v>329.45903345934056</v>
      </c>
      <c r="J27" s="23">
        <f t="shared" si="5"/>
        <v>372.573625122382</v>
      </c>
      <c r="K27" s="22">
        <f t="shared" si="6"/>
        <v>396.32291735612984</v>
      </c>
      <c r="L27" s="22">
        <f t="shared" si="7"/>
        <v>399.32291735612984</v>
      </c>
      <c r="M27" s="2">
        <f t="shared" si="0"/>
        <v>245.40007200023999</v>
      </c>
    </row>
    <row r="28" spans="6:33">
      <c r="F28" s="2">
        <f t="shared" si="1"/>
        <v>315.00209999999993</v>
      </c>
      <c r="G28" s="2">
        <f t="shared" si="2"/>
        <v>177.91459278132439</v>
      </c>
      <c r="H28" s="25">
        <f t="shared" si="3"/>
        <v>255.81543872076321</v>
      </c>
      <c r="I28" s="24">
        <f t="shared" si="4"/>
        <v>331.15917178671003</v>
      </c>
      <c r="J28" s="23">
        <f t="shared" si="5"/>
        <v>373.71813029321788</v>
      </c>
      <c r="K28" s="22">
        <f t="shared" si="6"/>
        <v>396.46826593849499</v>
      </c>
      <c r="L28" s="22">
        <f t="shared" si="7"/>
        <v>399.46826593849499</v>
      </c>
      <c r="M28" s="2">
        <f t="shared" si="0"/>
        <v>245.95357938026459</v>
      </c>
    </row>
    <row r="29" spans="6:33">
      <c r="F29" s="2">
        <f t="shared" si="1"/>
        <v>330.0021999999999</v>
      </c>
      <c r="G29" s="2">
        <f t="shared" si="2"/>
        <v>179.60255452267867</v>
      </c>
      <c r="H29" s="25">
        <f t="shared" si="3"/>
        <v>257.75833486597173</v>
      </c>
      <c r="I29" s="24">
        <f t="shared" si="4"/>
        <v>332.86750547737165</v>
      </c>
      <c r="J29" s="23">
        <f t="shared" si="5"/>
        <v>374.85232523872867</v>
      </c>
      <c r="K29" s="22">
        <f t="shared" si="6"/>
        <v>396.58356243084069</v>
      </c>
      <c r="L29" s="22">
        <f t="shared" si="7"/>
        <v>399.58356243084069</v>
      </c>
      <c r="M29" s="2">
        <f t="shared" si="0"/>
        <v>246.53408712029039</v>
      </c>
    </row>
    <row r="30" spans="6:33">
      <c r="F30" s="2">
        <f t="shared" si="1"/>
        <v>345.00229999999988</v>
      </c>
      <c r="G30" s="2">
        <f t="shared" si="2"/>
        <v>181.32183324532767</v>
      </c>
      <c r="H30" s="25">
        <f t="shared" si="3"/>
        <v>259.72738551924039</v>
      </c>
      <c r="I30" s="24">
        <f t="shared" si="4"/>
        <v>334.5836442076249</v>
      </c>
      <c r="J30" s="23">
        <f t="shared" si="5"/>
        <v>375.97527719635337</v>
      </c>
      <c r="K30" s="22">
        <f t="shared" si="6"/>
        <v>396.66757886396772</v>
      </c>
      <c r="L30" s="22">
        <f t="shared" si="7"/>
        <v>399.66757886396772</v>
      </c>
      <c r="M30" s="2">
        <f t="shared" si="0"/>
        <v>247.14159522031738</v>
      </c>
    </row>
    <row r="31" spans="6:33">
      <c r="F31" s="2">
        <f t="shared" si="1"/>
        <v>360.00239999999985</v>
      </c>
      <c r="G31" s="2">
        <f t="shared" si="2"/>
        <v>183.07326674104769</v>
      </c>
      <c r="H31" s="25">
        <f t="shared" si="3"/>
        <v>261.72296891058534</v>
      </c>
      <c r="I31" s="24">
        <f t="shared" si="4"/>
        <v>336.30716073406694</v>
      </c>
      <c r="J31" s="23">
        <f t="shared" si="5"/>
        <v>377.08600114705456</v>
      </c>
      <c r="K31" s="22">
        <f t="shared" si="6"/>
        <v>396.71903781059325</v>
      </c>
      <c r="L31" s="22">
        <f t="shared" si="7"/>
        <v>399.71903781059325</v>
      </c>
      <c r="M31" s="2">
        <f t="shared" si="0"/>
        <v>247.77610368034559</v>
      </c>
    </row>
    <row r="32" spans="6:33">
      <c r="F32" s="2">
        <f t="shared" si="1"/>
        <v>375.00249999999983</v>
      </c>
      <c r="G32" s="2">
        <f t="shared" si="2"/>
        <v>184.85772054870262</v>
      </c>
      <c r="H32" s="25">
        <f t="shared" si="3"/>
        <v>263.74546051117125</v>
      </c>
      <c r="I32" s="24">
        <f t="shared" si="4"/>
        <v>338.03758813498803</v>
      </c>
      <c r="J32" s="23">
        <f t="shared" si="5"/>
        <v>378.18345678750393</v>
      </c>
      <c r="K32" s="22">
        <f t="shared" si="6"/>
        <v>396.73661016867226</v>
      </c>
      <c r="L32" s="22">
        <f t="shared" si="7"/>
        <v>399.73661016867226</v>
      </c>
      <c r="M32" s="2">
        <f t="shared" si="0"/>
        <v>248.437612500375</v>
      </c>
    </row>
    <row r="33" spans="6:13">
      <c r="F33" s="2">
        <f t="shared" si="1"/>
        <v>390.0025999999998</v>
      </c>
      <c r="G33" s="2">
        <f t="shared" si="2"/>
        <v>186.67608892887887</v>
      </c>
      <c r="H33" s="25">
        <f t="shared" si="3"/>
        <v>265.79523188207526</v>
      </c>
      <c r="I33" s="24">
        <f t="shared" si="4"/>
        <v>339.77441683805267</v>
      </c>
      <c r="J33" s="23">
        <f t="shared" si="5"/>
        <v>379.26654530880143</v>
      </c>
      <c r="K33" s="22">
        <f t="shared" si="6"/>
        <v>396.71891283242815</v>
      </c>
      <c r="L33" s="22">
        <f t="shared" si="7"/>
        <v>399.71891283242815</v>
      </c>
      <c r="M33" s="2">
        <f t="shared" si="0"/>
        <v>249.12612168040559</v>
      </c>
    </row>
    <row r="34" spans="6:13">
      <c r="F34" s="2">
        <f t="shared" si="1"/>
        <v>405.00269999999978</v>
      </c>
      <c r="G34" s="2">
        <f t="shared" si="2"/>
        <v>188.52929586134908</v>
      </c>
      <c r="H34" s="25">
        <f t="shared" si="3"/>
        <v>267.87264938327246</v>
      </c>
      <c r="I34" s="24">
        <f t="shared" si="4"/>
        <v>341.51709141624536</v>
      </c>
      <c r="J34" s="23">
        <f t="shared" si="5"/>
        <v>380.3341059679488</v>
      </c>
      <c r="K34" s="22">
        <f t="shared" si="6"/>
        <v>396.66450624468422</v>
      </c>
      <c r="L34" s="22">
        <f t="shared" si="7"/>
        <v>399.66450624468422</v>
      </c>
      <c r="M34" s="2">
        <f t="shared" si="0"/>
        <v>249.84163122043739</v>
      </c>
    </row>
    <row r="35" spans="6:13">
      <c r="F35" s="2">
        <f t="shared" si="1"/>
        <v>420.00279999999975</v>
      </c>
      <c r="G35" s="2">
        <f t="shared" si="2"/>
        <v>190.41829606335963</v>
      </c>
      <c r="H35" s="25">
        <f t="shared" si="3"/>
        <v>269.97807272716705</v>
      </c>
      <c r="I35" s="24">
        <f t="shared" si="4"/>
        <v>343.26500713238158</v>
      </c>
      <c r="J35" s="23">
        <f t="shared" si="5"/>
        <v>381.38491243721137</v>
      </c>
      <c r="K35" s="22">
        <f t="shared" si="6"/>
        <v>396.57189182368035</v>
      </c>
      <c r="L35" s="22">
        <f t="shared" si="7"/>
        <v>399.57189182368035</v>
      </c>
      <c r="M35" s="2">
        <f t="shared" si="0"/>
        <v>250.58414112047038</v>
      </c>
    </row>
    <row r="36" spans="6:13">
      <c r="F36" s="2">
        <f t="shared" si="1"/>
        <v>435.00289999999973</v>
      </c>
      <c r="G36" s="2">
        <f t="shared" si="2"/>
        <v>192.34407602615863</v>
      </c>
      <c r="H36" s="25">
        <f t="shared" si="3"/>
        <v>272.11185335916952</v>
      </c>
      <c r="I36" s="24">
        <f t="shared" si="4"/>
        <v>345.01750621064934</v>
      </c>
      <c r="J36" s="23">
        <f t="shared" si="5"/>
        <v>382.4176689153108</v>
      </c>
      <c r="K36" s="22">
        <f t="shared" si="6"/>
        <v>396.43950925712119</v>
      </c>
      <c r="L36" s="22">
        <f t="shared" si="7"/>
        <v>399.43950925712119</v>
      </c>
      <c r="M36" s="2">
        <f t="shared" si="0"/>
        <v>251.35365138050457</v>
      </c>
    </row>
    <row r="37" spans="6:13">
      <c r="F37" s="2">
        <f t="shared" si="1"/>
        <v>450.0029999999997</v>
      </c>
      <c r="G37" s="2">
        <f t="shared" si="2"/>
        <v>194.30765506649789</v>
      </c>
      <c r="H37" s="25">
        <f t="shared" si="3"/>
        <v>274.27433264576723</v>
      </c>
      <c r="I37" s="24">
        <f t="shared" si="4"/>
        <v>346.77387381160986</v>
      </c>
      <c r="J37" s="23">
        <f t="shared" si="5"/>
        <v>383.43100598310411</v>
      </c>
      <c r="K37" s="22">
        <f t="shared" si="6"/>
        <v>396.26573365573233</v>
      </c>
      <c r="L37" s="22">
        <f t="shared" si="7"/>
        <v>399.26573365573233</v>
      </c>
      <c r="M37" s="2">
        <f t="shared" si="0"/>
        <v>252.15016200053998</v>
      </c>
    </row>
    <row r="38" spans="6:13">
      <c r="F38" s="2">
        <f t="shared" si="1"/>
        <v>465.00309999999968</v>
      </c>
      <c r="G38" s="2">
        <f t="shared" si="2"/>
        <v>196.31008638903373</v>
      </c>
      <c r="H38" s="25">
        <f t="shared" si="3"/>
        <v>276.46583984822109</v>
      </c>
      <c r="I38" s="24">
        <f t="shared" si="4"/>
        <v>348.53333368484272</v>
      </c>
      <c r="J38" s="23">
        <f t="shared" si="5"/>
        <v>384.42347618499298</v>
      </c>
      <c r="K38" s="22">
        <f t="shared" si="6"/>
        <v>396.04887255809905</v>
      </c>
      <c r="L38" s="22">
        <f t="shared" si="7"/>
        <v>399.04887255809905</v>
      </c>
      <c r="M38" s="2">
        <f t="shared" si="0"/>
        <v>252.97367298057659</v>
      </c>
    </row>
    <row r="39" spans="6:13">
      <c r="F39" s="2">
        <f t="shared" si="1"/>
        <v>480.00319999999965</v>
      </c>
      <c r="G39" s="2">
        <f t="shared" si="2"/>
        <v>198.35245815459459</v>
      </c>
      <c r="H39" s="25">
        <f t="shared" si="3"/>
        <v>278.68668985741817</v>
      </c>
      <c r="I39" s="24">
        <f t="shared" si="4"/>
        <v>350.29504347094348</v>
      </c>
      <c r="J39" s="23">
        <f t="shared" si="5"/>
        <v>385.39354931577753</v>
      </c>
      <c r="K39" s="22">
        <f t="shared" si="6"/>
        <v>395.78716277802363</v>
      </c>
      <c r="L39" s="22">
        <f t="shared" si="7"/>
        <v>398.78716277802363</v>
      </c>
      <c r="M39" s="2">
        <f t="shared" ref="M39:M71" si="16">$M$6*F39^2+240</f>
        <v>253.82418432061439</v>
      </c>
    </row>
    <row r="40" spans="6:13">
      <c r="F40" s="2">
        <f t="shared" si="1"/>
        <v>495.00329999999963</v>
      </c>
      <c r="G40" s="2">
        <f t="shared" si="2"/>
        <v>200.43589454815589</v>
      </c>
      <c r="H40" s="25">
        <f t="shared" si="3"/>
        <v>280.93718066246674</v>
      </c>
      <c r="I40" s="24">
        <f t="shared" si="4"/>
        <v>352.05808962183897</v>
      </c>
      <c r="J40" s="23">
        <f t="shared" si="5"/>
        <v>386.33960739099706</v>
      </c>
      <c r="K40" s="22">
        <f t="shared" si="6"/>
        <v>395.47876708505822</v>
      </c>
      <c r="L40" s="22">
        <f t="shared" si="7"/>
        <v>398.47876708505822</v>
      </c>
      <c r="M40" s="2">
        <f t="shared" si="16"/>
        <v>254.70169602065337</v>
      </c>
    </row>
    <row r="41" spans="6:13">
      <c r="F41" s="2">
        <f t="shared" si="1"/>
        <v>510.0033999999996</v>
      </c>
      <c r="G41" s="2">
        <f t="shared" si="2"/>
        <v>202.56155683903</v>
      </c>
      <c r="H41" s="25">
        <f t="shared" si="3"/>
        <v>283.21759052230016</v>
      </c>
      <c r="I41" s="24">
        <f t="shared" si="4"/>
        <v>353.82148190535463</v>
      </c>
      <c r="J41" s="23">
        <f t="shared" si="5"/>
        <v>387.25993927697078</v>
      </c>
      <c r="K41" s="22">
        <f t="shared" si="6"/>
        <v>395.12177070825294</v>
      </c>
      <c r="L41" s="22">
        <f t="shared" si="7"/>
        <v>398.12177070825294</v>
      </c>
      <c r="M41" s="2">
        <f t="shared" si="16"/>
        <v>255.60620808069359</v>
      </c>
    </row>
    <row r="42" spans="6:13">
      <c r="F42" s="2">
        <f t="shared" si="1"/>
        <v>525.00349999999958</v>
      </c>
      <c r="G42" s="2">
        <f t="shared" si="2"/>
        <v>204.73064442420977</v>
      </c>
      <c r="H42" s="25">
        <f t="shared" si="3"/>
        <v>285.52817480580188</v>
      </c>
      <c r="I42" s="24">
        <f t="shared" si="4"/>
        <v>355.58414745660144</v>
      </c>
      <c r="J42" s="23">
        <f t="shared" si="5"/>
        <v>388.15273495476799</v>
      </c>
      <c r="K42" s="22">
        <f t="shared" si="6"/>
        <v>394.71417765248583</v>
      </c>
      <c r="L42" s="22">
        <f t="shared" si="7"/>
        <v>397.71417765248583</v>
      </c>
      <c r="M42" s="2">
        <f t="shared" si="16"/>
        <v>256.53772050073496</v>
      </c>
    </row>
    <row r="43" spans="6:13">
      <c r="F43" s="2">
        <f t="shared" si="1"/>
        <v>540.00359999999955</v>
      </c>
      <c r="G43" s="2">
        <f t="shared" si="2"/>
        <v>206.94439584394891</v>
      </c>
      <c r="H43" s="25">
        <f t="shared" si="3"/>
        <v>287.86916246170955</v>
      </c>
      <c r="I43" s="24">
        <f t="shared" si="4"/>
        <v>357.34492433503118</v>
      </c>
      <c r="J43" s="23">
        <f t="shared" si="5"/>
        <v>389.0160793901498</v>
      </c>
      <c r="K43" s="22">
        <f t="shared" si="6"/>
        <v>394.25390681603898</v>
      </c>
      <c r="L43" s="22">
        <f t="shared" si="7"/>
        <v>397.25390681603898</v>
      </c>
      <c r="M43" s="2">
        <f t="shared" si="16"/>
        <v>257.49623328077757</v>
      </c>
    </row>
    <row r="44" spans="6:13">
      <c r="F44" s="2">
        <f t="shared" si="1"/>
        <v>555.00369999999953</v>
      </c>
      <c r="G44" s="2">
        <f t="shared" si="2"/>
        <v>209.20408975647899</v>
      </c>
      <c r="H44" s="25">
        <f t="shared" si="3"/>
        <v>290.24075207474016</v>
      </c>
      <c r="I44" s="24">
        <f t="shared" si="4"/>
        <v>359.10255454186489</v>
      </c>
      <c r="J44" s="23">
        <f t="shared" si="5"/>
        <v>389.84794597915032</v>
      </c>
      <c r="K44" s="22">
        <f t="shared" si="6"/>
        <v>393.73878789729747</v>
      </c>
      <c r="L44" s="22">
        <f t="shared" si="7"/>
        <v>396.73878789729747</v>
      </c>
      <c r="M44" s="2">
        <f t="shared" si="16"/>
        <v>258.48174642082137</v>
      </c>
    </row>
    <row r="45" spans="6:13">
      <c r="F45" s="2">
        <f t="shared" si="1"/>
        <v>570.0037999999995</v>
      </c>
      <c r="G45" s="2">
        <f t="shared" si="2"/>
        <v>211.51104585618415</v>
      </c>
      <c r="H45" s="25">
        <f t="shared" si="3"/>
        <v>292.64310745890981</v>
      </c>
      <c r="I45" s="24">
        <f t="shared" si="4"/>
        <v>360.85567644801006</v>
      </c>
      <c r="J45" s="23">
        <f t="shared" si="5"/>
        <v>390.64618953635596</v>
      </c>
      <c r="K45" s="22">
        <f t="shared" si="6"/>
        <v>393.16655707764164</v>
      </c>
      <c r="L45" s="22">
        <f t="shared" si="7"/>
        <v>396.16655707764164</v>
      </c>
      <c r="M45" s="2">
        <f t="shared" si="16"/>
        <v>259.4942599208664</v>
      </c>
    </row>
    <row r="46" spans="6:13">
      <c r="F46" s="2">
        <f t="shared" si="1"/>
        <v>585.00389999999948</v>
      </c>
      <c r="G46" s="2">
        <f t="shared" si="2"/>
        <v>213.86662571651055</v>
      </c>
      <c r="H46" s="25">
        <f t="shared" si="3"/>
        <v>295.07635273280783</v>
      </c>
      <c r="I46" s="24">
        <f t="shared" si="4"/>
        <v>362.602816577466</v>
      </c>
      <c r="J46" s="23">
        <f t="shared" si="5"/>
        <v>391.40853879008745</v>
      </c>
      <c r="K46" s="22">
        <f t="shared" si="6"/>
        <v>392.53485246669692</v>
      </c>
      <c r="L46" s="22">
        <f t="shared" si="7"/>
        <v>395.53485246669692</v>
      </c>
      <c r="M46" s="2">
        <f t="shared" si="16"/>
        <v>260.53377378091255</v>
      </c>
    </row>
    <row r="47" spans="6:13">
      <c r="F47" s="2">
        <f t="shared" si="1"/>
        <v>600.00399999999945</v>
      </c>
      <c r="G47" s="2">
        <f t="shared" si="2"/>
        <v>216.27223353529649</v>
      </c>
      <c r="H47" s="25">
        <f t="shared" si="3"/>
        <v>297.54056681451965</v>
      </c>
      <c r="I47" s="24">
        <f t="shared" si="4"/>
        <v>364.34238068553367</v>
      </c>
      <c r="J47" s="23">
        <f t="shared" si="5"/>
        <v>392.13258834555859</v>
      </c>
      <c r="K47" s="22">
        <f t="shared" si="6"/>
        <v>391.841209295157</v>
      </c>
      <c r="L47" s="22">
        <f t="shared" si="7"/>
        <v>394.841209295157</v>
      </c>
      <c r="M47" s="2">
        <f t="shared" si="16"/>
        <v>261.60028800095995</v>
      </c>
    </row>
    <row r="48" spans="6:13">
      <c r="F48" s="2">
        <f t="shared" si="1"/>
        <v>615.00409999999943</v>
      </c>
      <c r="G48" s="2">
        <f t="shared" si="2"/>
        <v>218.72931675596396</v>
      </c>
      <c r="H48" s="25">
        <f t="shared" si="3"/>
        <v>300.03577726584012</v>
      </c>
      <c r="I48" s="24">
        <f t="shared" si="4"/>
        <v>366.0726440648026</v>
      </c>
      <c r="J48" s="23">
        <f t="shared" si="5"/>
        <v>392.81579007365724</v>
      </c>
      <c r="K48" s="22">
        <f t="shared" si="6"/>
        <v>391.08305483936471</v>
      </c>
      <c r="L48" s="22">
        <f t="shared" si="7"/>
        <v>394.08305483936471</v>
      </c>
      <c r="M48" s="2">
        <f t="shared" si="16"/>
        <v>262.69380258100858</v>
      </c>
    </row>
    <row r="49" spans="6:13">
      <c r="F49" s="2">
        <f t="shared" si="1"/>
        <v>630.0041999999994</v>
      </c>
      <c r="G49" s="2">
        <f t="shared" si="2"/>
        <v>221.23936653299617</v>
      </c>
      <c r="H49" s="25">
        <f t="shared" si="3"/>
        <v>302.56195340623827</v>
      </c>
      <c r="I49" s="24">
        <f t="shared" si="4"/>
        <v>367.79174100481595</v>
      </c>
      <c r="J49" s="23">
        <f t="shared" si="5"/>
        <v>393.45544387921979</v>
      </c>
      <c r="K49" s="22">
        <f t="shared" si="6"/>
        <v>390.25770306071894</v>
      </c>
      <c r="L49" s="22">
        <f t="shared" si="7"/>
        <v>393.25770306071894</v>
      </c>
      <c r="M49" s="2">
        <f t="shared" si="16"/>
        <v>263.81431752105834</v>
      </c>
    </row>
    <row r="50" spans="6:13">
      <c r="F50" s="2">
        <f t="shared" si="1"/>
        <v>645.00429999999938</v>
      </c>
      <c r="G50" s="2">
        <f t="shared" si="2"/>
        <v>223.80391800418565</v>
      </c>
      <c r="H50" s="25">
        <f t="shared" si="3"/>
        <v>305.1189986065437</v>
      </c>
      <c r="I50" s="24">
        <f t="shared" si="4"/>
        <v>369.49765332341985</v>
      </c>
      <c r="J50" s="23">
        <f t="shared" si="5"/>
        <v>394.04868779853683</v>
      </c>
      <c r="K50" s="22">
        <f t="shared" si="6"/>
        <v>389.36234894178563</v>
      </c>
      <c r="L50" s="22">
        <f t="shared" si="7"/>
        <v>392.36234894178563</v>
      </c>
      <c r="M50" s="2">
        <f t="shared" si="16"/>
        <v>264.96183282110934</v>
      </c>
    </row>
    <row r="51" spans="6:13">
      <c r="F51" s="2">
        <f t="shared" si="1"/>
        <v>660.00439999999935</v>
      </c>
      <c r="G51" s="2">
        <f t="shared" si="2"/>
        <v>226.42455032511057</v>
      </c>
      <c r="H51" s="25">
        <f t="shared" si="3"/>
        <v>307.70674166032416</v>
      </c>
      <c r="I51" s="24">
        <f t="shared" si="4"/>
        <v>371.18819787897132</v>
      </c>
      <c r="J51" s="23">
        <f t="shared" si="5"/>
        <v>394.5924873712666</v>
      </c>
      <c r="K51" s="22">
        <f t="shared" si="6"/>
        <v>388.39406249969312</v>
      </c>
      <c r="L51" s="22">
        <f t="shared" si="7"/>
        <v>391.39406249969312</v>
      </c>
      <c r="M51" s="2">
        <f t="shared" si="16"/>
        <v>266.13634848116158</v>
      </c>
    </row>
    <row r="52" spans="6:13">
      <c r="F52" s="2">
        <f t="shared" si="1"/>
        <v>675.00449999999933</v>
      </c>
      <c r="G52" s="2">
        <f t="shared" si="2"/>
        <v>229.10288641295588</v>
      </c>
      <c r="H52" s="25">
        <f t="shared" si="3"/>
        <v>310.32492711718629</v>
      </c>
      <c r="I52" s="24">
        <f t="shared" si="4"/>
        <v>372.86101296269811</v>
      </c>
      <c r="J52" s="23">
        <f t="shared" si="5"/>
        <v>395.08362422692755</v>
      </c>
      <c r="K52" s="22">
        <f t="shared" si="6"/>
        <v>387.34978245599984</v>
      </c>
      <c r="L52" s="22">
        <f t="shared" si="7"/>
        <v>390.34978245599984</v>
      </c>
      <c r="M52" s="2">
        <f t="shared" si="16"/>
        <v>267.33786450121494</v>
      </c>
    </row>
    <row r="53" spans="6:13">
      <c r="F53" s="2">
        <f t="shared" si="1"/>
        <v>690.0045999999993</v>
      </c>
      <c r="G53" s="2">
        <f t="shared" si="2"/>
        <v>231.84059233690348</v>
      </c>
      <c r="H53" s="25">
        <f t="shared" si="3"/>
        <v>312.97320444645203</v>
      </c>
      <c r="I53" s="24">
        <f t="shared" si="4"/>
        <v>374.51354345942929</v>
      </c>
      <c r="J53" s="23">
        <f t="shared" si="5"/>
        <v>395.5186838206202</v>
      </c>
      <c r="K53" s="22">
        <f t="shared" si="6"/>
        <v>386.2263095407227</v>
      </c>
      <c r="L53" s="22">
        <f t="shared" si="7"/>
        <v>389.2263095407227</v>
      </c>
      <c r="M53" s="2">
        <f t="shared" si="16"/>
        <v>268.56638088126954</v>
      </c>
    </row>
    <row r="54" spans="6:13">
      <c r="F54" s="2">
        <f t="shared" si="1"/>
        <v>705.00469999999927</v>
      </c>
      <c r="G54" s="2">
        <f t="shared" si="2"/>
        <v>234.63937628055464</v>
      </c>
      <c r="H54" s="25">
        <f t="shared" si="3"/>
        <v>315.65111588155258</v>
      </c>
      <c r="I54" s="24">
        <f t="shared" si="4"/>
        <v>376.14302465249875</v>
      </c>
      <c r="J54" s="23">
        <f t="shared" si="5"/>
        <v>395.89404224653816</v>
      </c>
      <c r="K54" s="22">
        <f t="shared" si="6"/>
        <v>385.02029940657508</v>
      </c>
      <c r="L54" s="22">
        <f t="shared" si="7"/>
        <v>388.02029940657508</v>
      </c>
      <c r="M54" s="2">
        <f t="shared" si="16"/>
        <v>269.82189762132532</v>
      </c>
    </row>
    <row r="55" spans="6:13">
      <c r="F55" s="2">
        <f t="shared" si="1"/>
        <v>720.00479999999925</v>
      </c>
      <c r="G55" s="2">
        <f t="shared" si="2"/>
        <v>237.50098698785186</v>
      </c>
      <c r="H55" s="25">
        <f t="shared" si="3"/>
        <v>318.35808277462041</v>
      </c>
      <c r="I55" s="24">
        <f t="shared" si="4"/>
        <v>377.74646453466181</v>
      </c>
      <c r="J55" s="23">
        <f t="shared" si="5"/>
        <v>396.20585205111865</v>
      </c>
      <c r="K55" s="22">
        <f t="shared" si="6"/>
        <v>383.72825512772289</v>
      </c>
      <c r="L55" s="22">
        <f t="shared" si="7"/>
        <v>386.72825512772289</v>
      </c>
      <c r="M55" s="2">
        <f t="shared" si="16"/>
        <v>271.10441472138234</v>
      </c>
    </row>
    <row r="56" spans="6:13">
      <c r="F56" s="2">
        <f t="shared" si="1"/>
        <v>735.00489999999922</v>
      </c>
      <c r="G56" s="2">
        <f t="shared" si="2"/>
        <v>240.42721158728278</v>
      </c>
      <c r="H56" s="25">
        <f t="shared" si="3"/>
        <v>321.09339026672188</v>
      </c>
      <c r="I56" s="24">
        <f t="shared" si="4"/>
        <v>379.32062447118352</v>
      </c>
      <c r="J56" s="23">
        <f t="shared" si="5"/>
        <v>396.45002696025853</v>
      </c>
      <c r="K56" s="22">
        <f t="shared" si="6"/>
        <v>382.34651925544796</v>
      </c>
      <c r="L56" s="22">
        <f t="shared" si="7"/>
        <v>385.34651925544796</v>
      </c>
      <c r="M56" s="2">
        <f t="shared" si="16"/>
        <v>272.41393218144054</v>
      </c>
    </row>
    <row r="57" spans="6:13">
      <c r="F57" s="2">
        <f t="shared" si="1"/>
        <v>750.0049999999992</v>
      </c>
      <c r="G57" s="2">
        <f t="shared" si="2"/>
        <v>243.41987266923891</v>
      </c>
      <c r="H57" s="25">
        <f t="shared" si="3"/>
        <v>323.85617005140955</v>
      </c>
      <c r="I57" s="24">
        <f t="shared" si="4"/>
        <v>380.86199804358324</v>
      </c>
      <c r="J57" s="23">
        <f t="shared" si="5"/>
        <v>396.62222542682895</v>
      </c>
      <c r="K57" s="22">
        <f t="shared" si="6"/>
        <v>380.87126540106493</v>
      </c>
      <c r="L57" s="22">
        <f t="shared" si="7"/>
        <v>383.87126540106493</v>
      </c>
      <c r="M57" s="2">
        <f t="shared" si="16"/>
        <v>273.75045000149993</v>
      </c>
    </row>
    <row r="58" spans="6:13">
      <c r="F58" s="2">
        <f t="shared" si="1"/>
        <v>765.00509999999917</v>
      </c>
      <c r="G58" s="2">
        <f t="shared" si="2"/>
        <v>246.48082446758124</v>
      </c>
      <c r="H58" s="25">
        <f t="shared" si="3"/>
        <v>326.64538097716081</v>
      </c>
      <c r="I58" s="24">
        <f t="shared" si="4"/>
        <v>382.36678788260343</v>
      </c>
      <c r="J58" s="23">
        <f t="shared" si="5"/>
        <v>396.71783289563768</v>
      </c>
      <c r="K58" s="22">
        <f t="shared" si="6"/>
        <v>379.29848931419707</v>
      </c>
      <c r="L58" s="22">
        <f t="shared" si="7"/>
        <v>382.29848931419707</v>
      </c>
      <c r="M58" s="2">
        <f t="shared" si="16"/>
        <v>275.11396818156055</v>
      </c>
    </row>
    <row r="59" spans="6:13">
      <c r="F59" s="2">
        <f t="shared" si="1"/>
        <v>780.00519999999915</v>
      </c>
      <c r="G59" s="2">
        <f t="shared" si="2"/>
        <v>249.61194796794385</v>
      </c>
      <c r="H59" s="25">
        <f t="shared" si="3"/>
        <v>329.45978719704891</v>
      </c>
      <c r="I59" s="24">
        <f t="shared" si="4"/>
        <v>383.83088027647835</v>
      </c>
      <c r="J59" s="23">
        <f t="shared" si="5"/>
        <v>396.73194267294582</v>
      </c>
      <c r="K59" s="22">
        <f t="shared" si="6"/>
        <v>377.62399942210936</v>
      </c>
      <c r="L59" s="22">
        <f t="shared" si="7"/>
        <v>380.62399942210936</v>
      </c>
      <c r="M59" s="2">
        <f t="shared" si="16"/>
        <v>276.5044867216223</v>
      </c>
    </row>
    <row r="60" spans="6:13">
      <c r="F60" s="2">
        <f t="shared" si="1"/>
        <v>795.00529999999912</v>
      </c>
      <c r="G60" s="2">
        <f t="shared" si="2"/>
        <v>252.81514473106193</v>
      </c>
      <c r="H60" s="25">
        <f t="shared" si="3"/>
        <v>332.29793353078873</v>
      </c>
      <c r="I60" s="24">
        <f t="shared" si="4"/>
        <v>385.24981731515891</v>
      </c>
      <c r="J60" s="23">
        <f t="shared" si="5"/>
        <v>396.65933527649599</v>
      </c>
      <c r="K60" s="22">
        <f t="shared" si="6"/>
        <v>375.84340679317626</v>
      </c>
      <c r="L60" s="22">
        <f t="shared" si="7"/>
        <v>378.84340679317626</v>
      </c>
      <c r="M60" s="2">
        <f t="shared" si="16"/>
        <v>277.92200562168534</v>
      </c>
    </row>
    <row r="61" spans="6:13">
      <c r="F61" s="2">
        <f t="shared" si="1"/>
        <v>810.0053999999991</v>
      </c>
      <c r="G61" s="2">
        <f t="shared" si="2"/>
        <v>256.09232917823505</v>
      </c>
      <c r="H61" s="25">
        <f t="shared" si="3"/>
        <v>335.15811765403532</v>
      </c>
      <c r="I61" s="24">
        <f t="shared" si="4"/>
        <v>386.6187663023652</v>
      </c>
      <c r="J61" s="23">
        <f t="shared" si="5"/>
        <v>396.49445612964109</v>
      </c>
      <c r="K61" s="22">
        <f t="shared" si="6"/>
        <v>373.95211448471667</v>
      </c>
      <c r="L61" s="22">
        <f t="shared" si="7"/>
        <v>376.95211448471667</v>
      </c>
      <c r="M61" s="2">
        <f t="shared" si="16"/>
        <v>279.36652488174951</v>
      </c>
    </row>
    <row r="62" spans="6:13">
      <c r="F62" s="2">
        <f t="shared" si="1"/>
        <v>825.00549999999907</v>
      </c>
      <c r="G62" s="2">
        <f t="shared" si="2"/>
        <v>259.44541903641334</v>
      </c>
      <c r="H62" s="25">
        <f t="shared" si="3"/>
        <v>338.03835867123507</v>
      </c>
      <c r="I62" s="24">
        <f t="shared" si="4"/>
        <v>387.93248613471167</v>
      </c>
      <c r="J62" s="23">
        <f t="shared" si="5"/>
        <v>396.23139144942337</v>
      </c>
      <c r="K62" s="22">
        <f t="shared" si="6"/>
        <v>371.94530623235153</v>
      </c>
      <c r="L62" s="22">
        <f t="shared" si="7"/>
        <v>374.94530623235153</v>
      </c>
      <c r="M62" s="2">
        <f t="shared" si="16"/>
        <v>280.83804450181492</v>
      </c>
    </row>
    <row r="63" spans="6:13">
      <c r="F63" s="2">
        <f t="shared" si="1"/>
        <v>840.00559999999905</v>
      </c>
      <c r="G63" s="2">
        <f t="shared" si="2"/>
        <v>262.87632358044834</v>
      </c>
      <c r="H63" s="25">
        <f t="shared" si="3"/>
        <v>340.93636155991248</v>
      </c>
      <c r="I63" s="24">
        <f t="shared" si="4"/>
        <v>389.1852903101061</v>
      </c>
      <c r="J63" s="23">
        <f t="shared" si="5"/>
        <v>395.86384216316748</v>
      </c>
      <c r="K63" s="22">
        <f t="shared" si="6"/>
        <v>369.81793443468149</v>
      </c>
      <c r="L63" s="22">
        <f t="shared" si="7"/>
        <v>372.81793443468149</v>
      </c>
      <c r="M63" s="2">
        <f t="shared" si="16"/>
        <v>282.33656448188151</v>
      </c>
    </row>
    <row r="64" spans="6:13">
      <c r="F64" s="2">
        <f t="shared" si="1"/>
        <v>855.00569999999902</v>
      </c>
      <c r="G64" s="2">
        <f t="shared" si="2"/>
        <v>266.38692923748772</v>
      </c>
      <c r="H64" s="25">
        <f t="shared" si="3"/>
        <v>343.84947689420875</v>
      </c>
      <c r="I64" s="24">
        <f t="shared" si="4"/>
        <v>390.37100618550596</v>
      </c>
      <c r="J64" s="23">
        <f t="shared" si="5"/>
        <v>395.38509567113846</v>
      </c>
      <c r="K64" s="22">
        <f t="shared" si="6"/>
        <v>367.56470738344342</v>
      </c>
      <c r="L64" s="22">
        <f t="shared" si="7"/>
        <v>370.56470738344342</v>
      </c>
      <c r="M64" s="2">
        <f t="shared" si="16"/>
        <v>283.86208482194928</v>
      </c>
    </row>
    <row r="65" spans="6:13">
      <c r="F65" s="2">
        <f t="shared" si="1"/>
        <v>870.005799999999</v>
      </c>
      <c r="G65" s="2">
        <f t="shared" si="2"/>
        <v>269.97908203041038</v>
      </c>
      <c r="H65" s="25">
        <f t="shared" si="3"/>
        <v>346.77465516157719</v>
      </c>
      <c r="I65" s="24">
        <f t="shared" si="4"/>
        <v>391.48293005614255</v>
      </c>
      <c r="J65" s="23">
        <f t="shared" si="5"/>
        <v>394.78799525384954</v>
      </c>
      <c r="K65" s="22">
        <f t="shared" si="6"/>
        <v>365.18007568534313</v>
      </c>
      <c r="L65" s="22">
        <f t="shared" si="7"/>
        <v>368.18007568534313</v>
      </c>
      <c r="M65" s="2">
        <f t="shared" si="16"/>
        <v>285.41460552201829</v>
      </c>
    </row>
    <row r="66" spans="6:13">
      <c r="F66" s="2">
        <f t="shared" si="1"/>
        <v>885.00589999999897</v>
      </c>
      <c r="G66" s="2">
        <f t="shared" si="2"/>
        <v>273.65456623003507</v>
      </c>
      <c r="H66" s="25">
        <f t="shared" si="3"/>
        <v>349.70839487615495</v>
      </c>
      <c r="I66" s="24">
        <f t="shared" si="4"/>
        <v>392.51377757362849</v>
      </c>
      <c r="J66" s="23">
        <f t="shared" si="5"/>
        <v>394.06490690144312</v>
      </c>
      <c r="K66" s="22">
        <f t="shared" si="6"/>
        <v>362.65821781744586</v>
      </c>
      <c r="L66" s="22">
        <f t="shared" si="7"/>
        <v>365.65821781744586</v>
      </c>
      <c r="M66" s="2">
        <f t="shared" si="16"/>
        <v>286.99412658208848</v>
      </c>
    </row>
    <row r="67" spans="6:13">
      <c r="F67" s="2">
        <f t="shared" si="1"/>
        <v>900.00599999999895</v>
      </c>
      <c r="G67" s="2">
        <f t="shared" si="2"/>
        <v>277.41507845506885</v>
      </c>
      <c r="H67" s="25">
        <f t="shared" si="3"/>
        <v>352.64668356226758</v>
      </c>
      <c r="I67" s="24">
        <f t="shared" si="4"/>
        <v>393.45562895785741</v>
      </c>
      <c r="J67" s="23">
        <f t="shared" si="5"/>
        <v>393.2076833189297</v>
      </c>
      <c r="K67" s="22">
        <f t="shared" si="6"/>
        <v>359.99302475330785</v>
      </c>
      <c r="L67" s="22">
        <f t="shared" si="7"/>
        <v>362.99302475330785</v>
      </c>
      <c r="M67" s="2">
        <f t="shared" si="16"/>
        <v>288.60064800215991</v>
      </c>
    </row>
    <row r="68" spans="6:13">
      <c r="F68" s="2">
        <f t="shared" si="1"/>
        <v>915.00609999999892</v>
      </c>
      <c r="G68" s="2">
        <f t="shared" si="2"/>
        <v>281.26219629876931</v>
      </c>
      <c r="H68" s="25">
        <f t="shared" si="3"/>
        <v>355.58493052792136</v>
      </c>
      <c r="I68" s="24">
        <f t="shared" si="4"/>
        <v>394.29986838608409</v>
      </c>
      <c r="J68" s="23">
        <f t="shared" si="5"/>
        <v>392.20762483463022</v>
      </c>
      <c r="K68" s="22">
        <f t="shared" si="6"/>
        <v>357.17808359191673</v>
      </c>
      <c r="L68" s="22">
        <f t="shared" si="7"/>
        <v>360.17808359191673</v>
      </c>
      <c r="M68" s="2">
        <f t="shared" si="16"/>
        <v>290.23416978223247</v>
      </c>
    </row>
    <row r="69" spans="6:13">
      <c r="F69" s="2">
        <f t="shared" si="1"/>
        <v>930.0061999999989</v>
      </c>
      <c r="G69" s="2">
        <f t="shared" si="2"/>
        <v>285.19734036494003</v>
      </c>
      <c r="H69" s="25">
        <f t="shared" si="3"/>
        <v>358.51789016629243</v>
      </c>
      <c r="I69" s="24">
        <f t="shared" si="4"/>
        <v>395.03711686061183</v>
      </c>
      <c r="J69" s="23">
        <f t="shared" si="5"/>
        <v>391.05543690956495</v>
      </c>
      <c r="K69" s="22">
        <f t="shared" si="6"/>
        <v>354.20666011591248</v>
      </c>
      <c r="L69" s="22">
        <f t="shared" si="7"/>
        <v>357.20666011591248</v>
      </c>
      <c r="M69" s="2">
        <f t="shared" si="16"/>
        <v>291.89469192230627</v>
      </c>
    </row>
    <row r="70" spans="6:13">
      <c r="F70" s="2">
        <f t="shared" si="1"/>
        <v>945.00629999999887</v>
      </c>
      <c r="G70" s="2">
        <f t="shared" si="2"/>
        <v>289.22172835415535</v>
      </c>
      <c r="H70" s="25">
        <f t="shared" si="3"/>
        <v>361.43957430737242</v>
      </c>
      <c r="I70" s="24">
        <f t="shared" si="4"/>
        <v>395.65715776236095</v>
      </c>
      <c r="J70" s="23">
        <f t="shared" si="5"/>
        <v>389.74118391233941</v>
      </c>
      <c r="K70" s="22">
        <f t="shared" si="6"/>
        <v>351.07168019947295</v>
      </c>
      <c r="L70" s="22">
        <f t="shared" si="7"/>
        <v>354.07168019947295</v>
      </c>
      <c r="M70" s="2">
        <f t="shared" si="16"/>
        <v>293.5822144223813</v>
      </c>
    </row>
    <row r="71" spans="6:13">
      <c r="F71" s="2">
        <f t="shared" si="1"/>
        <v>960.00639999999885</v>
      </c>
      <c r="G71" s="2">
        <f t="shared" si="2"/>
        <v>293.33631954255463</v>
      </c>
      <c r="H71" s="25">
        <f t="shared" si="3"/>
        <v>364.34315188506542</v>
      </c>
      <c r="I71" s="24">
        <f t="shared" si="4"/>
        <v>396.14885418932954</v>
      </c>
      <c r="J71" s="23">
        <f t="shared" si="5"/>
        <v>388.25423878682898</v>
      </c>
      <c r="K71" s="22">
        <f t="shared" si="6"/>
        <v>347.76570997957731</v>
      </c>
      <c r="L71" s="22">
        <f t="shared" si="7"/>
        <v>350.76570997957731</v>
      </c>
      <c r="M71" s="2">
        <f t="shared" si="16"/>
        <v>295.29673728245746</v>
      </c>
    </row>
    <row r="72" spans="6:13">
      <c r="F72" s="2">
        <f t="shared" ref="F72:F107" si="17">F71+F$6</f>
        <v>975.00649999999882</v>
      </c>
      <c r="G72" s="2">
        <f t="shared" ref="G72:G107" si="18">(3*$D$3^2*$G$6/(($D$4-$F72)/$D$4))/($D$4*($D$5+$G$6/(($D$4-$F72)/$D$4))^2+($D$6+$D$8)^2)*$G$4</f>
        <v>297.54174762553549</v>
      </c>
      <c r="H72" s="25">
        <f t="shared" ref="H72:H107" si="19">(3*$D$3^2*$H$6/(($D$4-$F72)/$D$4))/($D$4*($D$5+$H$6/(($D$4-$F72)/$D$4))^2+($D$6+$D$8)^2)*$G$4</f>
        <v>367.22083387850654</v>
      </c>
      <c r="I72" s="24">
        <f t="shared" ref="I72:I107" si="20">(3*$D$3^2*$I$6/(($D$4-$F72)/$D$4))/($D$4*($D$5+$I$6/(($D$4-$F72)/$D$4))^2+($D$6+$D$8)^2)*$G$4</f>
        <v>396.50005705415418</v>
      </c>
      <c r="J72" s="23">
        <f t="shared" ref="J72:J107" si="21">(3*$D$3^2*$J$6/(($D$4-$F72)/$D$4))/($D$4*($D$5+$J$6/(($D$4-$F72)/$D$4))^2+($D$6+$D$8)^2)*$G$4</f>
        <v>386.58322819808285</v>
      </c>
      <c r="K72" s="22">
        <f t="shared" ref="K72:K107" si="22">(3*$D$3^2*$K$6/(($D$4-$F72)/$D$4))/($D$4*($D$5+$K$6/(($D$4-$F72)/$D$4))^2+($D$6+$D$8)^2)*$G$4</f>
        <v>344.28093469708335</v>
      </c>
      <c r="L72" s="22">
        <f t="shared" ref="L72:L107" si="23">K72+3</f>
        <v>347.28093469708335</v>
      </c>
      <c r="M72" s="2">
        <f t="shared" ref="M72:M107" si="24">$M$6*F72^2+240</f>
        <v>297.03826050253485</v>
      </c>
    </row>
    <row r="73" spans="6:13">
      <c r="F73" s="2">
        <f t="shared" si="17"/>
        <v>990.0065999999988</v>
      </c>
      <c r="G73" s="2">
        <f t="shared" si="18"/>
        <v>301.83823943845084</v>
      </c>
      <c r="H73" s="25">
        <f t="shared" si="19"/>
        <v>370.06374111956296</v>
      </c>
      <c r="I73" s="24">
        <f t="shared" si="20"/>
        <v>396.69750277089264</v>
      </c>
      <c r="J73" s="23">
        <f t="shared" si="21"/>
        <v>384.71597269475456</v>
      </c>
      <c r="K73" s="22">
        <f t="shared" si="22"/>
        <v>340.60913610608497</v>
      </c>
      <c r="L73" s="22">
        <f t="shared" si="23"/>
        <v>343.60913610608497</v>
      </c>
      <c r="M73" s="2">
        <f t="shared" si="24"/>
        <v>298.80678408261343</v>
      </c>
    </row>
    <row r="74" spans="6:13">
      <c r="F74" s="2">
        <f t="shared" si="17"/>
        <v>1005.0066999999988</v>
      </c>
      <c r="G74" s="2">
        <f t="shared" si="18"/>
        <v>306.22551649182594</v>
      </c>
      <c r="H74" s="25">
        <f t="shared" si="19"/>
        <v>372.8617521182332</v>
      </c>
      <c r="I74" s="24">
        <f t="shared" si="20"/>
        <v>396.72669919445588</v>
      </c>
      <c r="J74" s="23">
        <f t="shared" si="21"/>
        <v>382.63942137325199</v>
      </c>
      <c r="K74" s="22">
        <f t="shared" si="22"/>
        <v>336.74166834128658</v>
      </c>
      <c r="L74" s="22">
        <f t="shared" si="23"/>
        <v>339.74166834128658</v>
      </c>
      <c r="M74" s="2">
        <f t="shared" si="24"/>
        <v>300.60230802269325</v>
      </c>
    </row>
    <row r="75" spans="6:13">
      <c r="F75" s="2">
        <f t="shared" si="17"/>
        <v>1020.0067999999987</v>
      </c>
      <c r="G75" s="2">
        <f t="shared" si="18"/>
        <v>310.70267553839705</v>
      </c>
      <c r="H75" s="25">
        <f t="shared" si="19"/>
        <v>375.60332752767971</v>
      </c>
      <c r="I75" s="24">
        <f t="shared" si="20"/>
        <v>396.57179828286615</v>
      </c>
      <c r="J75" s="23">
        <f t="shared" si="21"/>
        <v>380.33958046888341</v>
      </c>
      <c r="K75" s="22">
        <f t="shared" si="22"/>
        <v>332.66943212357751</v>
      </c>
      <c r="L75" s="22">
        <f t="shared" si="23"/>
        <v>335.66943212357751</v>
      </c>
      <c r="M75" s="2">
        <f t="shared" si="24"/>
        <v>302.42483232277425</v>
      </c>
    </row>
    <row r="76" spans="6:13">
      <c r="F76" s="2">
        <f t="shared" si="17"/>
        <v>1035.0068999999987</v>
      </c>
      <c r="G76" s="2">
        <f t="shared" si="18"/>
        <v>315.26804348278387</v>
      </c>
      <c r="H76" s="25">
        <f t="shared" si="19"/>
        <v>378.27530723060852</v>
      </c>
      <c r="I76" s="24">
        <f t="shared" si="20"/>
        <v>396.21545372804127</v>
      </c>
      <c r="J76" s="23">
        <f t="shared" si="21"/>
        <v>377.80143523154982</v>
      </c>
      <c r="K76" s="22">
        <f t="shared" si="22"/>
        <v>328.38284717349831</v>
      </c>
      <c r="L76" s="22">
        <f t="shared" si="23"/>
        <v>331.38284717349831</v>
      </c>
      <c r="M76" s="2">
        <f t="shared" si="24"/>
        <v>304.27435698285643</v>
      </c>
    </row>
    <row r="77" spans="6:13">
      <c r="F77" s="2">
        <f t="shared" si="17"/>
        <v>1050.0069999999987</v>
      </c>
      <c r="G77" s="2">
        <f t="shared" si="18"/>
        <v>319.9190007986827</v>
      </c>
      <c r="H77" s="25">
        <f t="shared" si="19"/>
        <v>380.86267525326969</v>
      </c>
      <c r="I77" s="24">
        <f t="shared" si="20"/>
        <v>395.63866153949084</v>
      </c>
      <c r="J77" s="23">
        <f t="shared" si="21"/>
        <v>375.00886436690388</v>
      </c>
      <c r="K77" s="22">
        <f t="shared" si="22"/>
        <v>323.87182269078141</v>
      </c>
      <c r="L77" s="22">
        <f t="shared" si="23"/>
        <v>326.87182269078141</v>
      </c>
      <c r="M77" s="2">
        <f t="shared" si="24"/>
        <v>306.15088200293985</v>
      </c>
    </row>
    <row r="78" spans="6:13">
      <c r="F78" s="2">
        <f t="shared" si="17"/>
        <v>1065.0070999999987</v>
      </c>
      <c r="G78" s="2">
        <f t="shared" si="18"/>
        <v>324.65176616324885</v>
      </c>
      <c r="H78" s="25">
        <f t="shared" si="19"/>
        <v>383.34828677064701</v>
      </c>
      <c r="I78" s="24">
        <f t="shared" si="20"/>
        <v>394.82058126041323</v>
      </c>
      <c r="J78" s="23">
        <f t="shared" si="21"/>
        <v>371.94454623704195</v>
      </c>
      <c r="K78" s="22">
        <f t="shared" si="22"/>
        <v>319.12572574550853</v>
      </c>
      <c r="L78" s="22">
        <f t="shared" si="23"/>
        <v>322.12572574550853</v>
      </c>
      <c r="M78" s="2">
        <f t="shared" si="24"/>
        <v>308.05440738302445</v>
      </c>
    </row>
    <row r="79" spans="6:13">
      <c r="F79" s="2">
        <f t="shared" si="17"/>
        <v>1080.0071999999986</v>
      </c>
      <c r="G79" s="2">
        <f t="shared" si="18"/>
        <v>329.46113316144482</v>
      </c>
      <c r="H79" s="25">
        <f t="shared" si="19"/>
        <v>385.71255031631341</v>
      </c>
      <c r="I79" s="24">
        <f t="shared" si="20"/>
        <v>393.73833513919692</v>
      </c>
      <c r="J79" s="23">
        <f t="shared" si="21"/>
        <v>368.589855916212</v>
      </c>
      <c r="K79" s="22">
        <f t="shared" si="22"/>
        <v>314.13334741252231</v>
      </c>
      <c r="L79" s="22">
        <f t="shared" si="23"/>
        <v>317.13334741252231</v>
      </c>
      <c r="M79" s="2">
        <f t="shared" si="24"/>
        <v>309.98493312311024</v>
      </c>
    </row>
    <row r="80" spans="6:13">
      <c r="F80" s="2">
        <f t="shared" si="17"/>
        <v>1095.0072999999986</v>
      </c>
      <c r="G80" s="2">
        <f t="shared" si="18"/>
        <v>334.34014753173045</v>
      </c>
      <c r="H80" s="25">
        <f t="shared" si="19"/>
        <v>387.93305690215692</v>
      </c>
      <c r="I80" s="24">
        <f t="shared" si="20"/>
        <v>392.36678216146601</v>
      </c>
      <c r="J80" s="23">
        <f t="shared" si="21"/>
        <v>364.92475208495711</v>
      </c>
      <c r="K80" s="22">
        <f t="shared" si="22"/>
        <v>308.88286646543366</v>
      </c>
      <c r="L80" s="22">
        <f t="shared" si="23"/>
        <v>311.88286646543366</v>
      </c>
      <c r="M80" s="2">
        <f t="shared" si="24"/>
        <v>311.9424592231972</v>
      </c>
    </row>
    <row r="81" spans="6:13">
      <c r="F81" s="2">
        <f t="shared" si="17"/>
        <v>1110.0073999999986</v>
      </c>
      <c r="G81" s="2">
        <f t="shared" si="18"/>
        <v>339.27971035413054</v>
      </c>
      <c r="H81" s="25">
        <f t="shared" si="19"/>
        <v>389.98414602218389</v>
      </c>
      <c r="I81" s="24">
        <f t="shared" si="20"/>
        <v>390.67826335688972</v>
      </c>
      <c r="J81" s="23">
        <f t="shared" si="21"/>
        <v>360.92765261850752</v>
      </c>
      <c r="K81" s="22">
        <f t="shared" si="22"/>
        <v>303.36181042971884</v>
      </c>
      <c r="L81" s="22">
        <f t="shared" si="23"/>
        <v>306.36181042971884</v>
      </c>
      <c r="M81" s="2">
        <f t="shared" si="24"/>
        <v>313.92698568328541</v>
      </c>
    </row>
    <row r="82" spans="6:13">
      <c r="F82" s="2">
        <f t="shared" si="17"/>
        <v>1125.0074999999986</v>
      </c>
      <c r="G82" s="2">
        <f t="shared" si="18"/>
        <v>344.26808860098242</v>
      </c>
      <c r="H82" s="25">
        <f t="shared" si="19"/>
        <v>391.83639637845329</v>
      </c>
      <c r="I82" s="24">
        <f t="shared" si="20"/>
        <v>388.64231421675288</v>
      </c>
      <c r="J82" s="23">
        <f t="shared" si="21"/>
        <v>356.57529757971889</v>
      </c>
      <c r="K82" s="22">
        <f t="shared" si="22"/>
        <v>297.55701377582</v>
      </c>
      <c r="L82" s="22">
        <f t="shared" si="23"/>
        <v>300.55701377582</v>
      </c>
      <c r="M82" s="2">
        <f t="shared" si="24"/>
        <v>315.9385125033748</v>
      </c>
    </row>
    <row r="83" spans="6:13">
      <c r="F83" s="2">
        <f t="shared" si="17"/>
        <v>1140.0075999999985</v>
      </c>
      <c r="G83" s="2">
        <f t="shared" si="18"/>
        <v>349.29030927904199</v>
      </c>
      <c r="H83" s="25">
        <f t="shared" si="19"/>
        <v>393.45602652007057</v>
      </c>
      <c r="I83" s="24">
        <f t="shared" si="20"/>
        <v>386.22533937547291</v>
      </c>
      <c r="J83" s="23">
        <f t="shared" si="21"/>
        <v>351.84259816060649</v>
      </c>
      <c r="K83" s="22">
        <f t="shared" si="22"/>
        <v>291.45457301267697</v>
      </c>
      <c r="L83" s="22">
        <f t="shared" si="23"/>
        <v>294.45457301267697</v>
      </c>
      <c r="M83" s="2">
        <f t="shared" si="24"/>
        <v>317.97703968346542</v>
      </c>
    </row>
    <row r="84" spans="6:13">
      <c r="F84" s="2">
        <f t="shared" si="17"/>
        <v>1155.0076999999985</v>
      </c>
      <c r="G84" s="2">
        <f t="shared" si="18"/>
        <v>354.32740657863269</v>
      </c>
      <c r="H84" s="25">
        <f t="shared" si="19"/>
        <v>394.80418729168571</v>
      </c>
      <c r="I84" s="24">
        <f t="shared" si="20"/>
        <v>383.39024390082704</v>
      </c>
      <c r="J84" s="23">
        <f t="shared" si="21"/>
        <v>346.70246992629501</v>
      </c>
      <c r="K84" s="22">
        <f t="shared" si="22"/>
        <v>285.03979841946921</v>
      </c>
      <c r="L84" s="22">
        <f t="shared" si="23"/>
        <v>288.03979841946921</v>
      </c>
      <c r="M84" s="2">
        <f t="shared" si="24"/>
        <v>320.04256722355717</v>
      </c>
    </row>
    <row r="85" spans="6:13">
      <c r="F85" s="2">
        <f t="shared" si="17"/>
        <v>1170.0077999999985</v>
      </c>
      <c r="G85" s="2">
        <f t="shared" si="18"/>
        <v>359.35548244581571</v>
      </c>
      <c r="H85" s="25">
        <f t="shared" si="19"/>
        <v>395.83612386914228</v>
      </c>
      <c r="I85" s="24">
        <f t="shared" si="20"/>
        <v>380.09601457783361</v>
      </c>
      <c r="J85" s="23">
        <f t="shared" si="21"/>
        <v>341.12564849713249</v>
      </c>
      <c r="K85" s="22">
        <f t="shared" si="22"/>
        <v>278.29716212833364</v>
      </c>
      <c r="L85" s="22">
        <f t="shared" si="23"/>
        <v>281.29716212833364</v>
      </c>
      <c r="M85" s="2">
        <f t="shared" si="24"/>
        <v>322.13509512365022</v>
      </c>
    </row>
    <row r="86" spans="6:13">
      <c r="F86" s="2">
        <f t="shared" si="17"/>
        <v>1185.0078999999985</v>
      </c>
      <c r="G86" s="2">
        <f t="shared" si="18"/>
        <v>364.34452902252224</v>
      </c>
      <c r="H86" s="25">
        <f t="shared" si="19"/>
        <v>396.50017998627271</v>
      </c>
      <c r="I86" s="24">
        <f t="shared" si="20"/>
        <v>376.29724342844821</v>
      </c>
      <c r="J86" s="23">
        <f t="shared" si="21"/>
        <v>335.08048555427501</v>
      </c>
      <c r="K86" s="22">
        <f t="shared" si="22"/>
        <v>271.21024224311856</v>
      </c>
      <c r="L86" s="22">
        <f t="shared" si="23"/>
        <v>274.21024224311856</v>
      </c>
      <c r="M86" s="2">
        <f t="shared" si="24"/>
        <v>324.25462338374439</v>
      </c>
    </row>
    <row r="87" spans="6:13">
      <c r="F87" s="2">
        <f t="shared" si="17"/>
        <v>1200.0079999999984</v>
      </c>
      <c r="G87" s="2">
        <f t="shared" si="18"/>
        <v>369.25694535863204</v>
      </c>
      <c r="H87" s="25">
        <f t="shared" si="19"/>
        <v>396.73661042592818</v>
      </c>
      <c r="I87" s="24">
        <f t="shared" si="20"/>
        <v>371.94358434459684</v>
      </c>
      <c r="J87" s="23">
        <f t="shared" si="21"/>
        <v>328.53272276590866</v>
      </c>
      <c r="K87" s="22">
        <f t="shared" si="22"/>
        <v>263.76166264856556</v>
      </c>
      <c r="L87" s="22">
        <f t="shared" si="23"/>
        <v>266.76166264856556</v>
      </c>
      <c r="M87" s="2">
        <f t="shared" si="24"/>
        <v>326.4011520038398</v>
      </c>
    </row>
    <row r="88" spans="6:13">
      <c r="F88" s="2">
        <f t="shared" si="17"/>
        <v>1215.0080999999984</v>
      </c>
      <c r="G88" s="2">
        <f t="shared" si="18"/>
        <v>374.04565913718596</v>
      </c>
      <c r="H88" s="25">
        <f t="shared" si="19"/>
        <v>396.47615956140356</v>
      </c>
      <c r="I88" s="24">
        <f t="shared" si="20"/>
        <v>366.97913207753339</v>
      </c>
      <c r="J88" s="23">
        <f t="shared" si="21"/>
        <v>321.44524089911414</v>
      </c>
      <c r="K88" s="22">
        <f t="shared" si="22"/>
        <v>255.93302813029007</v>
      </c>
      <c r="L88" s="22">
        <f t="shared" si="23"/>
        <v>258.93302813029004</v>
      </c>
      <c r="M88" s="2">
        <f t="shared" si="24"/>
        <v>328.57468098393633</v>
      </c>
    </row>
    <row r="89" spans="6:13">
      <c r="F89" s="2">
        <f t="shared" si="17"/>
        <v>1230.0081999999984</v>
      </c>
      <c r="G89" s="2">
        <f t="shared" si="18"/>
        <v>378.65173465572155</v>
      </c>
      <c r="H89" s="25">
        <f t="shared" si="19"/>
        <v>395.63835316211492</v>
      </c>
      <c r="I89" s="24">
        <f t="shared" si="20"/>
        <v>361.34171086250745</v>
      </c>
      <c r="J89" s="23">
        <f t="shared" si="21"/>
        <v>313.77778099873063</v>
      </c>
      <c r="K89" s="22">
        <f t="shared" si="22"/>
        <v>247.70485438817647</v>
      </c>
      <c r="L89" s="22">
        <f t="shared" si="23"/>
        <v>250.70485438817647</v>
      </c>
      <c r="M89" s="2">
        <f t="shared" si="24"/>
        <v>330.77521032403416</v>
      </c>
    </row>
    <row r="90" spans="6:13">
      <c r="F90" s="2">
        <f t="shared" si="17"/>
        <v>1245.0082999999984</v>
      </c>
      <c r="G90" s="2">
        <f t="shared" si="18"/>
        <v>383.00130778371624</v>
      </c>
      <c r="H90" s="25">
        <f t="shared" si="19"/>
        <v>394.12943711250267</v>
      </c>
      <c r="I90" s="24">
        <f t="shared" si="20"/>
        <v>354.96205759011286</v>
      </c>
      <c r="J90" s="23">
        <f t="shared" si="21"/>
        <v>305.48663407055051</v>
      </c>
      <c r="K90" s="22">
        <f t="shared" si="22"/>
        <v>239.05649248384464</v>
      </c>
      <c r="L90" s="22">
        <f t="shared" si="23"/>
        <v>242.05649248384464</v>
      </c>
      <c r="M90" s="2">
        <f t="shared" si="24"/>
        <v>333.00274002413317</v>
      </c>
    </row>
    <row r="91" spans="6:13">
      <c r="F91" s="2">
        <f t="shared" si="17"/>
        <v>1260.0083999999983</v>
      </c>
      <c r="G91" s="2">
        <f t="shared" si="18"/>
        <v>387.00163242287505</v>
      </c>
      <c r="H91" s="25">
        <f t="shared" si="19"/>
        <v>391.83987918421764</v>
      </c>
      <c r="I91" s="24">
        <f t="shared" si="20"/>
        <v>347.76288157182228</v>
      </c>
      <c r="J91" s="23">
        <f t="shared" si="21"/>
        <v>296.52429519120915</v>
      </c>
      <c r="K91" s="22">
        <f t="shared" si="22"/>
        <v>229.96604721617624</v>
      </c>
      <c r="L91" s="22">
        <f t="shared" si="23"/>
        <v>232.96604721617624</v>
      </c>
      <c r="M91" s="2">
        <f t="shared" si="24"/>
        <v>335.25727008423337</v>
      </c>
    </row>
    <row r="92" spans="6:13">
      <c r="F92" s="2">
        <f t="shared" si="17"/>
        <v>1275.0084999999983</v>
      </c>
      <c r="G92" s="2">
        <f t="shared" si="18"/>
        <v>390.53594428918638</v>
      </c>
      <c r="H92" s="25">
        <f t="shared" si="19"/>
        <v>388.64132725941573</v>
      </c>
      <c r="I92" s="24">
        <f t="shared" si="20"/>
        <v>339.65777947080733</v>
      </c>
      <c r="J92" s="23">
        <f t="shared" si="21"/>
        <v>286.83907736861016</v>
      </c>
      <c r="K92" s="22">
        <f t="shared" si="22"/>
        <v>220.41028886691419</v>
      </c>
      <c r="L92" s="22">
        <f t="shared" si="23"/>
        <v>223.41028886691419</v>
      </c>
      <c r="M92" s="2">
        <f t="shared" si="24"/>
        <v>337.53880050433474</v>
      </c>
    </row>
    <row r="93" spans="6:13">
      <c r="F93" s="2">
        <f t="shared" si="17"/>
        <v>1290.0085999999983</v>
      </c>
      <c r="G93" s="2">
        <f t="shared" si="18"/>
        <v>393.45673640466612</v>
      </c>
      <c r="H93" s="25">
        <f t="shared" si="19"/>
        <v>384.38288766693188</v>
      </c>
      <c r="I93" s="24">
        <f t="shared" si="20"/>
        <v>330.54997973374475</v>
      </c>
      <c r="J93" s="23">
        <f t="shared" si="21"/>
        <v>276.37467977953918</v>
      </c>
      <c r="K93" s="22">
        <f t="shared" si="22"/>
        <v>210.36455770040209</v>
      </c>
      <c r="L93" s="22">
        <f t="shared" si="23"/>
        <v>213.36455770040209</v>
      </c>
      <c r="M93" s="2">
        <f t="shared" si="24"/>
        <v>339.84733128443736</v>
      </c>
    </row>
    <row r="94" spans="6:13">
      <c r="F94" s="2">
        <f t="shared" si="17"/>
        <v>1305.0086999999983</v>
      </c>
      <c r="G94" s="2">
        <f t="shared" si="18"/>
        <v>395.57688110474214</v>
      </c>
      <c r="H94" s="25">
        <f t="shared" si="19"/>
        <v>378.88654813988086</v>
      </c>
      <c r="I94" s="24">
        <f t="shared" si="20"/>
        <v>320.33088567945936</v>
      </c>
      <c r="J94" s="23">
        <f t="shared" si="21"/>
        <v>265.06970419716902</v>
      </c>
      <c r="K94" s="22">
        <f t="shared" si="22"/>
        <v>199.80266053685853</v>
      </c>
      <c r="L94" s="22">
        <f t="shared" si="23"/>
        <v>202.80266053685853</v>
      </c>
      <c r="M94" s="2">
        <f t="shared" si="24"/>
        <v>342.1828624245411</v>
      </c>
    </row>
    <row r="95" spans="6:13">
      <c r="F95" s="2">
        <f t="shared" si="17"/>
        <v>1320.0087999999982</v>
      </c>
      <c r="G95" s="2">
        <f t="shared" si="18"/>
        <v>396.65780198882925</v>
      </c>
      <c r="H95" s="25">
        <f t="shared" si="19"/>
        <v>371.94151796879038</v>
      </c>
      <c r="I95" s="24">
        <f t="shared" si="20"/>
        <v>308.87838004021847</v>
      </c>
      <c r="J95" s="23">
        <f t="shared" si="21"/>
        <v>252.85711246865074</v>
      </c>
      <c r="K95" s="22">
        <f t="shared" si="22"/>
        <v>188.69675864630278</v>
      </c>
      <c r="L95" s="22">
        <f t="shared" si="23"/>
        <v>191.69675864630278</v>
      </c>
      <c r="M95" s="2">
        <f t="shared" si="24"/>
        <v>344.54539392464613</v>
      </c>
    </row>
    <row r="96" spans="6:13">
      <c r="F96" s="2">
        <f t="shared" si="17"/>
        <v>1335.0088999999982</v>
      </c>
      <c r="G96" s="2">
        <f t="shared" si="18"/>
        <v>396.39355927429341</v>
      </c>
      <c r="H96" s="25">
        <f t="shared" si="19"/>
        <v>363.29718849665915</v>
      </c>
      <c r="I96" s="24">
        <f t="shared" si="20"/>
        <v>296.05484591003005</v>
      </c>
      <c r="J96" s="23">
        <f t="shared" si="21"/>
        <v>239.66361678562293</v>
      </c>
      <c r="K96" s="22">
        <f t="shared" si="22"/>
        <v>177.01724612938526</v>
      </c>
      <c r="L96" s="22">
        <f t="shared" si="23"/>
        <v>180.01724612938526</v>
      </c>
      <c r="M96" s="2">
        <f t="shared" si="24"/>
        <v>346.93492578475229</v>
      </c>
    </row>
    <row r="97" spans="6:13">
      <c r="F97" s="2">
        <f t="shared" si="17"/>
        <v>1350.0089999999982</v>
      </c>
      <c r="G97" s="2">
        <f t="shared" si="18"/>
        <v>394.38920526811711</v>
      </c>
      <c r="H97" s="25">
        <f t="shared" si="19"/>
        <v>352.654323518453</v>
      </c>
      <c r="I97" s="24">
        <f t="shared" si="20"/>
        <v>281.70484934465918</v>
      </c>
      <c r="J97" s="23">
        <f t="shared" si="21"/>
        <v>225.40899317646122</v>
      </c>
      <c r="K97" s="22">
        <f t="shared" si="22"/>
        <v>164.73261786079541</v>
      </c>
      <c r="L97" s="22">
        <f t="shared" si="23"/>
        <v>167.73261786079541</v>
      </c>
      <c r="M97" s="2">
        <f t="shared" si="24"/>
        <v>349.35145800485969</v>
      </c>
    </row>
    <row r="98" spans="6:13">
      <c r="F98" s="2">
        <f t="shared" si="17"/>
        <v>1365.0090999999982</v>
      </c>
      <c r="G98" s="2">
        <f t="shared" si="18"/>
        <v>390.13099948111005</v>
      </c>
      <c r="H98" s="25">
        <f t="shared" si="19"/>
        <v>339.65396189103512</v>
      </c>
      <c r="I98" s="24">
        <f t="shared" si="20"/>
        <v>265.65241678102933</v>
      </c>
      <c r="J98" s="23">
        <f t="shared" si="21"/>
        <v>210.00530709981817</v>
      </c>
      <c r="K98" s="22">
        <f t="shared" si="22"/>
        <v>151.80932596931007</v>
      </c>
      <c r="L98" s="22">
        <f t="shared" si="23"/>
        <v>154.80932596931007</v>
      </c>
      <c r="M98" s="2">
        <f t="shared" si="24"/>
        <v>351.79499058496833</v>
      </c>
    </row>
    <row r="99" spans="6:13">
      <c r="F99" s="2">
        <f t="shared" si="17"/>
        <v>1380.0091999999981</v>
      </c>
      <c r="G99" s="2">
        <f t="shared" si="18"/>
        <v>382.9448916028017</v>
      </c>
      <c r="H99" s="25">
        <f t="shared" si="19"/>
        <v>323.8633399925202</v>
      </c>
      <c r="I99" s="24">
        <f t="shared" si="20"/>
        <v>247.69782535141994</v>
      </c>
      <c r="J99" s="23">
        <f t="shared" si="21"/>
        <v>193.3560381874762</v>
      </c>
      <c r="K99" s="22">
        <f t="shared" si="22"/>
        <v>138.21162371444365</v>
      </c>
      <c r="L99" s="22">
        <f t="shared" si="23"/>
        <v>141.21162371444365</v>
      </c>
      <c r="M99" s="2">
        <f t="shared" si="24"/>
        <v>354.26552352507809</v>
      </c>
    </row>
    <row r="100" spans="6:13">
      <c r="F100" s="2">
        <f t="shared" si="17"/>
        <v>1395.0092999999981</v>
      </c>
      <c r="G100" s="2">
        <f t="shared" si="18"/>
        <v>371.9378277121499</v>
      </c>
      <c r="H100" s="25">
        <f t="shared" si="19"/>
        <v>304.75789953487453</v>
      </c>
      <c r="I100" s="24">
        <f t="shared" si="20"/>
        <v>227.61380521487951</v>
      </c>
      <c r="J100" s="23">
        <f t="shared" si="21"/>
        <v>175.35508901335453</v>
      </c>
      <c r="K100" s="22">
        <f t="shared" si="22"/>
        <v>123.90139549133379</v>
      </c>
      <c r="L100" s="22">
        <f t="shared" si="23"/>
        <v>126.90139549133379</v>
      </c>
      <c r="M100" s="2">
        <f t="shared" si="24"/>
        <v>356.7630568251891</v>
      </c>
    </row>
    <row r="101" spans="6:13">
      <c r="F101" s="2">
        <f t="shared" si="17"/>
        <v>1410.0093999999981</v>
      </c>
      <c r="G101" s="2">
        <f t="shared" si="18"/>
        <v>355.91346962437592</v>
      </c>
      <c r="H101" s="25">
        <f t="shared" si="19"/>
        <v>281.69810698942945</v>
      </c>
      <c r="I101" s="24">
        <f t="shared" si="20"/>
        <v>205.14102910459684</v>
      </c>
      <c r="J101" s="23">
        <f t="shared" si="21"/>
        <v>155.88566018434889</v>
      </c>
      <c r="K101" s="22">
        <f t="shared" si="22"/>
        <v>108.83797155099644</v>
      </c>
      <c r="L101" s="22">
        <f t="shared" si="23"/>
        <v>111.83797155099644</v>
      </c>
      <c r="M101" s="2">
        <f t="shared" si="24"/>
        <v>359.28759048530128</v>
      </c>
    </row>
    <row r="102" spans="6:13">
      <c r="F102" s="2">
        <f t="shared" si="17"/>
        <v>1425.0094999999981</v>
      </c>
      <c r="G102" s="2">
        <f t="shared" si="18"/>
        <v>333.24906429722279</v>
      </c>
      <c r="H102" s="25">
        <f t="shared" si="19"/>
        <v>253.89933016071456</v>
      </c>
      <c r="I102" s="24">
        <f t="shared" si="20"/>
        <v>179.98273392925302</v>
      </c>
      <c r="J102" s="23">
        <f t="shared" si="21"/>
        <v>134.81897097104877</v>
      </c>
      <c r="K102" s="22">
        <f t="shared" si="22"/>
        <v>92.977925860135016</v>
      </c>
      <c r="L102" s="22">
        <f t="shared" si="23"/>
        <v>95.977925860135016</v>
      </c>
      <c r="M102" s="2">
        <f t="shared" si="24"/>
        <v>361.8391245054147</v>
      </c>
    </row>
    <row r="103" spans="6:13">
      <c r="F103" s="2">
        <f t="shared" si="17"/>
        <v>1440.009599999998</v>
      </c>
      <c r="G103" s="2">
        <f t="shared" si="18"/>
        <v>301.71206069478222</v>
      </c>
      <c r="H103" s="25">
        <f t="shared" si="19"/>
        <v>220.39232789398909</v>
      </c>
      <c r="I103" s="24">
        <f t="shared" si="20"/>
        <v>151.79828051902129</v>
      </c>
      <c r="J103" s="23">
        <f t="shared" si="21"/>
        <v>112.01280101555967</v>
      </c>
      <c r="K103" s="22">
        <f t="shared" si="22"/>
        <v>76.2748553406783</v>
      </c>
      <c r="L103" s="22">
        <f t="shared" si="23"/>
        <v>79.2748553406783</v>
      </c>
      <c r="M103" s="2">
        <f t="shared" si="24"/>
        <v>364.41765888552925</v>
      </c>
    </row>
    <row r="104" spans="6:13">
      <c r="F104" s="2">
        <f t="shared" si="17"/>
        <v>1455.009699999998</v>
      </c>
      <c r="G104" s="2">
        <f t="shared" si="18"/>
        <v>258.18104153049052</v>
      </c>
      <c r="H104" s="25">
        <f t="shared" si="19"/>
        <v>179.97090678435529</v>
      </c>
      <c r="I104" s="24">
        <f t="shared" si="20"/>
        <v>120.19540786292043</v>
      </c>
      <c r="J104" s="23">
        <f t="shared" si="21"/>
        <v>87.309824237488741</v>
      </c>
      <c r="K104" s="22">
        <f t="shared" si="22"/>
        <v>58.67913852112914</v>
      </c>
      <c r="L104" s="22">
        <f t="shared" si="23"/>
        <v>61.67913852112914</v>
      </c>
      <c r="M104" s="2">
        <f t="shared" si="24"/>
        <v>367.02319362564504</v>
      </c>
    </row>
    <row r="105" spans="6:13">
      <c r="F105" s="2">
        <f t="shared" si="17"/>
        <v>1470.009799999998</v>
      </c>
      <c r="G105" s="2">
        <f t="shared" si="18"/>
        <v>198.21060367192965</v>
      </c>
      <c r="H105" s="25">
        <f t="shared" si="19"/>
        <v>131.12182169381057</v>
      </c>
      <c r="I105" s="24">
        <f t="shared" si="20"/>
        <v>84.720873924674294</v>
      </c>
      <c r="J105" s="23">
        <f t="shared" si="21"/>
        <v>60.535700743309107</v>
      </c>
      <c r="K105" s="22">
        <f t="shared" si="22"/>
        <v>40.137671396122386</v>
      </c>
      <c r="L105" s="22">
        <f t="shared" si="23"/>
        <v>43.137671396122386</v>
      </c>
      <c r="M105" s="2">
        <f t="shared" si="24"/>
        <v>369.65572872576206</v>
      </c>
    </row>
    <row r="106" spans="6:13">
      <c r="F106" s="2">
        <f t="shared" si="17"/>
        <v>1485.009899999998</v>
      </c>
      <c r="G106" s="2">
        <f t="shared" si="18"/>
        <v>115.33395841833701</v>
      </c>
      <c r="H106" s="25">
        <f t="shared" si="19"/>
        <v>71.929786314377367</v>
      </c>
      <c r="I106" s="24">
        <f t="shared" si="20"/>
        <v>44.849091568664562</v>
      </c>
      <c r="J106" s="23">
        <f t="shared" si="21"/>
        <v>31.496886123694765</v>
      </c>
      <c r="K106" s="22">
        <f t="shared" si="22"/>
        <v>20.593578023256228</v>
      </c>
      <c r="L106" s="22">
        <f t="shared" si="23"/>
        <v>23.593578023256228</v>
      </c>
      <c r="M106" s="2">
        <f t="shared" si="24"/>
        <v>372.31526418588021</v>
      </c>
    </row>
    <row r="107" spans="6:13">
      <c r="F107" s="2">
        <f t="shared" si="17"/>
        <v>1500.0099999999979</v>
      </c>
      <c r="G107" s="2">
        <f t="shared" si="18"/>
        <v>-9.0696079237080174E-2</v>
      </c>
      <c r="H107" s="25">
        <f t="shared" si="19"/>
        <v>-5.2903526832125077E-2</v>
      </c>
      <c r="I107" s="24">
        <f t="shared" si="20"/>
        <v>-3.1741269631562756E-2</v>
      </c>
      <c r="J107" s="23">
        <f t="shared" si="21"/>
        <v>-2.189025903296387E-2</v>
      </c>
      <c r="K107" s="22">
        <f t="shared" si="22"/>
        <v>-1.4106917452295874E-2</v>
      </c>
      <c r="L107" s="22">
        <f t="shared" si="23"/>
        <v>2.9858930825477041</v>
      </c>
      <c r="M107" s="2">
        <f t="shared" si="24"/>
        <v>375.0018000059996</v>
      </c>
    </row>
  </sheetData>
  <mergeCells count="2">
    <mergeCell ref="B5:B6"/>
    <mergeCell ref="B7:B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Foglio1</vt:lpstr>
      <vt:lpstr>aumento</vt:lpstr>
      <vt:lpstr>diminuzione</vt:lpstr>
      <vt:lpstr>slope</vt:lpstr>
      <vt:lpstr>Foglio2</vt:lpstr>
      <vt:lpstr>avvioAvvolto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 Wing</dc:creator>
  <cp:lastModifiedBy>Ics Wing</cp:lastModifiedBy>
  <dcterms:created xsi:type="dcterms:W3CDTF">2020-04-16T06:18:08Z</dcterms:created>
  <dcterms:modified xsi:type="dcterms:W3CDTF">2020-12-22T11:43:22Z</dcterms:modified>
</cp:coreProperties>
</file>